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9"/>
  <workbookPr/>
  <mc:AlternateContent xmlns:mc="http://schemas.openxmlformats.org/markup-compatibility/2006">
    <mc:Choice Requires="x15">
      <x15ac:absPath xmlns:x15ac="http://schemas.microsoft.com/office/spreadsheetml/2010/11/ac" url="L:\ДРБ\Управління продуктів ДРБ\ПАСИВИ\Депозити\калькулятори\"/>
    </mc:Choice>
  </mc:AlternateContent>
  <xr:revisionPtr revIDLastSave="0" documentId="13_ncr:1_{65CA02F1-B189-48DE-8CED-F075040C1864}" xr6:coauthVersionLast="47" xr6:coauthVersionMax="47" xr10:uidLastSave="{00000000-0000-0000-0000-000000000000}"/>
  <workbookProtection workbookAlgorithmName="SHA-512" workbookHashValue="gyOggO+q28hCfa06hiVntT5mSeOReLxm9fmVb/DrtxV+uUiFEx4som9jNdVlNEm/9/J45NEtlSFUmtBtpsQWNA==" workbookSaltValue="HFRxp2quUq51G60aWwraWQ==" workbookSpinCount="100000" lockStructure="1"/>
  <bookViews>
    <workbookView xWindow="-108" yWindow="-108" windowWidth="23256" windowHeight="12456" xr2:uid="{00000000-000D-0000-FFFF-FFFF00000000}"/>
  </bookViews>
  <sheets>
    <sheet name="калькулятор (BIS24)" sheetId="1" r:id="rId1"/>
    <sheet name="калькулятор (відділення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D10" i="2"/>
  <c r="D12" i="2" s="1"/>
  <c r="D14" i="2" s="1"/>
  <c r="B4" i="2"/>
  <c r="B8" i="2" s="1"/>
  <c r="B4" i="1"/>
  <c r="B10" i="2" l="1"/>
  <c r="B11" i="2"/>
  <c r="B8" i="1"/>
  <c r="B11" i="1" s="1"/>
  <c r="B12" i="2" l="1"/>
  <c r="B14" i="2" s="1"/>
  <c r="B13" i="2" s="1"/>
  <c r="B10" i="1"/>
  <c r="B12" i="1" s="1"/>
  <c r="B14" i="1" s="1"/>
  <c r="B13" i="1" s="1"/>
</calcChain>
</file>

<file path=xl/sharedStrings.xml><?xml version="1.0" encoding="utf-8"?>
<sst xmlns="http://schemas.openxmlformats.org/spreadsheetml/2006/main" count="56" uniqueCount="23">
  <si>
    <t>ПРОЦЕНТНА СТАВКА ЗА ВКЛАДОМ БЕЗ УРАХУВАННЯ СПЛАТИ ПОДАТКІВ</t>
  </si>
  <si>
    <t>СУМА ВКЛАДУ</t>
  </si>
  <si>
    <t>ВИПЛАТА ПРОЦЕНТІВ</t>
  </si>
  <si>
    <t>в кінці строку</t>
  </si>
  <si>
    <t>ДОХІД ЗА ВКЛАДОМ ДО ОПОДАТКУВАННЯ</t>
  </si>
  <si>
    <t xml:space="preserve">ЗАГАЛЬНА СУМА ДОДАТКОВИХ І СУПУТНІХ ПОСЛУГ БАНКУ </t>
  </si>
  <si>
    <t>Податок на доходи ФО</t>
  </si>
  <si>
    <t>Військовий збір</t>
  </si>
  <si>
    <t>ЗАГАЛЬНА СУМА ПОДАТКІВ ТА ЗБОРІВ</t>
  </si>
  <si>
    <t>ПРОЦЕНТНА СТАВКА ЗА ВКЛАДОМ З УРАХУВАННЯМ СПЛАТИ ПОДАТКІВ</t>
  </si>
  <si>
    <t>ДОХІД ЗА ВКЛАДОМ ПІСЛЯ ОПОДАТКУВАННЯ</t>
  </si>
  <si>
    <t>щомісяця</t>
  </si>
  <si>
    <t>СТРОК ВКЛАДУ (міс.)</t>
  </si>
  <si>
    <t>ВАЛЮТА</t>
  </si>
  <si>
    <t>UAH</t>
  </si>
  <si>
    <t>Валюта</t>
  </si>
  <si>
    <t>Термін</t>
  </si>
  <si>
    <t>Виплата</t>
  </si>
  <si>
    <t>ДОВІДНИКИ</t>
  </si>
  <si>
    <t>Терміни</t>
  </si>
  <si>
    <r>
      <t xml:space="preserve">Приклад розрахунку має виключно інформативний характер.
</t>
    </r>
    <r>
      <rPr>
        <sz val="12"/>
        <rFont val="Calibri"/>
        <family val="2"/>
        <charset val="204"/>
        <scheme val="minor"/>
      </rPr>
      <t>Для отримання результату потрібно заповнити дані, що визначені блакитним кольором.</t>
    </r>
  </si>
  <si>
    <t>Калькулятор для депозиту, залученого через BIS24</t>
  </si>
  <si>
    <t>Калькулятор для депозиту, залученого через віддення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</si>
</sst>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3" borderId="4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10" fontId="8" fillId="0" borderId="0" xfId="1" applyNumberFormat="1" applyFont="1" applyFill="1" applyBorder="1"/>
    <xf numFmtId="0" fontId="8" fillId="0" borderId="0" xfId="0" applyFont="1" applyFill="1" applyBorder="1"/>
    <xf numFmtId="4" fontId="5" fillId="3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 applyProtection="1">
      <alignment horizontal="right" vertical="center"/>
      <protection hidden="1"/>
    </xf>
    <xf numFmtId="4" fontId="7" fillId="0" borderId="4" xfId="0" applyNumberFormat="1" applyFont="1" applyBorder="1" applyAlignment="1" applyProtection="1">
      <alignment horizontal="right" vertical="center"/>
      <protection hidden="1"/>
    </xf>
    <xf numFmtId="10" fontId="5" fillId="0" borderId="4" xfId="1" applyNumberFormat="1" applyFont="1" applyBorder="1" applyAlignment="1" applyProtection="1">
      <alignment horizontal="right" vertical="center"/>
      <protection hidden="1"/>
    </xf>
    <xf numFmtId="0" fontId="0" fillId="0" borderId="0" xfId="0" applyAlignment="1">
      <alignment horizontal="right"/>
    </xf>
    <xf numFmtId="10" fontId="5" fillId="2" borderId="4" xfId="1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 applyProtection="1">
      <alignment horizontal="right" vertical="center"/>
      <protection hidden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4" fontId="6" fillId="5" borderId="6" xfId="0" applyNumberFormat="1" applyFont="1" applyFill="1" applyBorder="1" applyAlignment="1" applyProtection="1">
      <alignment horizontal="right" vertical="center"/>
      <protection hidden="1"/>
    </xf>
    <xf numFmtId="4" fontId="6" fillId="5" borderId="3" xfId="0" applyNumberFormat="1" applyFont="1" applyFill="1" applyBorder="1" applyAlignment="1" applyProtection="1">
      <alignment vertical="center"/>
      <protection hidden="1"/>
    </xf>
    <xf numFmtId="4" fontId="6" fillId="5" borderId="9" xfId="0" applyNumberFormat="1" applyFont="1" applyFill="1" applyBorder="1" applyAlignment="1" applyProtection="1">
      <alignment vertical="center"/>
      <protection hidden="1"/>
    </xf>
    <xf numFmtId="4" fontId="8" fillId="0" borderId="0" xfId="0" applyNumberFormat="1" applyFont="1"/>
    <xf numFmtId="4" fontId="8" fillId="0" borderId="0" xfId="1" applyNumberFormat="1" applyFont="1" applyFill="1" applyBorder="1"/>
    <xf numFmtId="4" fontId="8" fillId="0" borderId="0" xfId="0" applyNumberFormat="1" applyFont="1" applyFill="1" applyBorder="1"/>
    <xf numFmtId="4" fontId="5" fillId="2" borderId="4" xfId="0" applyNumberFormat="1" applyFont="1" applyFill="1" applyBorder="1" applyAlignment="1" applyProtection="1">
      <alignment horizontal="right" vertical="center"/>
      <protection hidden="1"/>
    </xf>
    <xf numFmtId="0" fontId="5" fillId="2" borderId="4" xfId="0" applyFont="1" applyFill="1" applyBorder="1" applyAlignment="1" applyProtection="1">
      <alignment horizontal="right" vertical="center"/>
      <protection hidden="1"/>
    </xf>
  </cellXfs>
  <cellStyles count="2">
    <cellStyle name="Обычный" xfId="0" builtinId="0"/>
    <cellStyle name="Процентный" xfId="1" builtinId="5"/>
  </cellStyles>
  <dxfs count="30">
    <dxf>
      <font>
        <color auto="1"/>
      </font>
      <alignment horizontal="center" vertical="center" textRotation="0" wrapText="0" indent="0" justifyLastLine="0" shrinkToFit="0" readingOrder="0"/>
    </dxf>
    <dxf>
      <font>
        <color auto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color auto="1"/>
      </font>
      <alignment horizontal="center" vertical="center" textRotation="0" wrapText="0" indent="0" justifyLastLine="0" shrinkToFit="0" readingOrder="0"/>
    </dxf>
    <dxf>
      <font>
        <color auto="1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Валюта" displayName="Валюта" ref="J2:J5" totalsRowShown="0" headerRowDxfId="29" dataDxfId="28">
  <autoFilter ref="J2:J5" xr:uid="{00000000-0009-0000-0100-000001000000}"/>
  <tableColumns count="1">
    <tableColumn id="1" xr3:uid="{00000000-0010-0000-0000-000001000000}" name="Валюта" dataDxfId="27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Ставки" displayName="Ставки" ref="E2:H14" totalsRowShown="0" headerRowDxfId="26" dataDxfId="25">
  <autoFilter ref="E2:H14" xr:uid="{00000000-0009-0000-0100-000002000000}"/>
  <tableColumns count="4">
    <tableColumn id="1" xr3:uid="{00000000-0010-0000-0100-000001000000}" name="Валюта" dataDxfId="24"/>
    <tableColumn id="2" xr3:uid="{00000000-0010-0000-0100-000002000000}" name="Термін" dataDxfId="23"/>
    <tableColumn id="3" xr3:uid="{00000000-0010-0000-0100-000003000000}" name="щомісяця" dataDxfId="22"/>
    <tableColumn id="4" xr3:uid="{00000000-0010-0000-0100-000004000000}" name="в кінці строку" dataDxfId="21"/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Виплата" displayName="Виплата" ref="L2:L4" totalsRowShown="0" headerRowDxfId="20" dataDxfId="19">
  <autoFilter ref="L2:L4" xr:uid="{00000000-0009-0000-0100-000003000000}"/>
  <tableColumns count="1">
    <tableColumn id="1" xr3:uid="{00000000-0010-0000-0200-000001000000}" name="Виплата" dataDxfId="18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ерміни" displayName="Терміни" ref="N2:N6" totalsRowShown="0" headerRowDxfId="17" dataDxfId="16">
  <autoFilter ref="N2:N6" xr:uid="{00000000-0009-0000-0100-000004000000}"/>
  <tableColumns count="1">
    <tableColumn id="1" xr3:uid="{00000000-0010-0000-0300-000001000000}" name="Терміни" dataDxfId="15"/>
  </tableColumns>
  <tableStyleInfo name="TableStyleMedium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A55793-2042-4368-9B66-70C64CE4D709}" name="Валюта6" displayName="Валюта6" ref="J2:J5" totalsRowShown="0" headerRowDxfId="14" dataDxfId="13">
  <autoFilter ref="J2:J5" xr:uid="{02A55793-2042-4368-9B66-70C64CE4D709}"/>
  <tableColumns count="1">
    <tableColumn id="1" xr3:uid="{3E8496D0-555F-4C2F-972C-697FE2E2C1BE}" name="Валюта" dataDxfId="12"/>
  </tableColumns>
  <tableStyleInfo name="TableStyleMedium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A4D383-0C46-4879-ACC3-71CA781CC1BF}" name="Ставки7" displayName="Ставки7" ref="E2:H14" totalsRowShown="0" headerRowDxfId="11" dataDxfId="10">
  <autoFilter ref="E2:H14" xr:uid="{ADA4D383-0C46-4879-ACC3-71CA781CC1BF}"/>
  <tableColumns count="4">
    <tableColumn id="1" xr3:uid="{0554CA4F-02EA-4CF2-93CB-E8F9A54C9453}" name="Валюта" dataDxfId="9"/>
    <tableColumn id="2" xr3:uid="{B9A83B4E-7375-4C88-9DDE-4228B165DA8F}" name="Термін" dataDxfId="8"/>
    <tableColumn id="3" xr3:uid="{7E03B023-1329-4EF5-A2DB-4DB4395255EC}" name="щомісяця" dataDxfId="7"/>
    <tableColumn id="4" xr3:uid="{0EA9E322-E23D-48D1-9293-AEF743B1C317}" name="в кінці строку" dataDxfId="6"/>
  </tableColumns>
  <tableStyleInfo name="TableStyleMedium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3881DBB-75FA-4615-941C-8ECFB45C7C74}" name="Виплата8" displayName="Виплата8" ref="L2:L4" totalsRowShown="0" headerRowDxfId="5" dataDxfId="4">
  <autoFilter ref="L2:L4" xr:uid="{E3881DBB-75FA-4615-941C-8ECFB45C7C74}"/>
  <tableColumns count="1">
    <tableColumn id="1" xr3:uid="{2078C68A-2A2A-452E-94A9-9EDD08ECDCBF}" name="Виплата" dataDxfId="3"/>
  </tableColumns>
  <tableStyleInfo name="TableStyleMedium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FD75EE-C56C-4405-82D9-38C456A88FB7}" name="Терміни9" displayName="Терміни9" ref="N2:N6" totalsRowShown="0" headerRowDxfId="2" dataDxfId="1">
  <autoFilter ref="N2:N6" xr:uid="{5DFD75EE-C56C-4405-82D9-38C456A88FB7}"/>
  <tableColumns count="1">
    <tableColumn id="1" xr3:uid="{6DEEA1FE-800B-4D3D-9ABD-D4681D8531CC}" name="Терміни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="90" zoomScaleNormal="90" workbookViewId="0">
      <selection activeCell="R10" sqref="R10"/>
    </sheetView>
  </sheetViews>
  <sheetFormatPr defaultRowHeight="14.4" outlineLevelCol="1" x14ac:dyDescent="0.3"/>
  <cols>
    <col min="1" max="1" width="59.6640625" customWidth="1"/>
    <col min="2" max="2" width="19.33203125" style="12" customWidth="1"/>
    <col min="3" max="3" width="11" style="32" customWidth="1"/>
    <col min="4" max="4" width="9.44140625" style="5" hidden="1" customWidth="1" outlineLevel="1"/>
    <col min="5" max="5" width="9.77734375" style="5" hidden="1" customWidth="1" outlineLevel="1"/>
    <col min="6" max="6" width="9.44140625" hidden="1" customWidth="1" outlineLevel="1"/>
    <col min="7" max="7" width="11.5546875" hidden="1" customWidth="1" outlineLevel="1"/>
    <col min="8" max="8" width="14.77734375" hidden="1" customWidth="1" outlineLevel="1"/>
    <col min="9" max="9" width="3" style="5" hidden="1" customWidth="1" outlineLevel="1"/>
    <col min="10" max="10" width="9.77734375" hidden="1" customWidth="1" outlineLevel="1"/>
    <col min="11" max="11" width="3" style="5" hidden="1" customWidth="1" outlineLevel="1"/>
    <col min="12" max="12" width="13.44140625" hidden="1" customWidth="1" outlineLevel="1"/>
    <col min="13" max="13" width="3" style="5" hidden="1" customWidth="1" outlineLevel="1"/>
    <col min="14" max="14" width="13.44140625" hidden="1" customWidth="1" outlineLevel="1"/>
    <col min="15" max="15" width="3" style="5" hidden="1" customWidth="1" outlineLevel="1"/>
    <col min="16" max="16" width="8.77734375" collapsed="1"/>
  </cols>
  <sheetData>
    <row r="1" spans="1:15" ht="27" customHeight="1" thickBot="1" x14ac:dyDescent="0.35">
      <c r="A1" s="25" t="s">
        <v>21</v>
      </c>
      <c r="B1" s="26"/>
      <c r="E1" s="22" t="s">
        <v>18</v>
      </c>
      <c r="F1" s="22"/>
      <c r="G1" s="22"/>
      <c r="H1" s="22"/>
      <c r="I1" s="22"/>
      <c r="J1" s="22"/>
      <c r="K1" s="22"/>
      <c r="L1" s="22"/>
      <c r="M1" s="18"/>
      <c r="N1" s="18"/>
    </row>
    <row r="2" spans="1:15" ht="44.55" customHeight="1" x14ac:dyDescent="0.3">
      <c r="A2" s="20" t="s">
        <v>20</v>
      </c>
      <c r="B2" s="21"/>
      <c r="E2" s="14" t="s">
        <v>15</v>
      </c>
      <c r="F2" s="14" t="s">
        <v>16</v>
      </c>
      <c r="G2" s="17" t="s">
        <v>11</v>
      </c>
      <c r="H2" s="17" t="s">
        <v>3</v>
      </c>
      <c r="J2" s="14" t="s">
        <v>15</v>
      </c>
      <c r="L2" s="14" t="s">
        <v>17</v>
      </c>
      <c r="N2" s="14" t="s">
        <v>19</v>
      </c>
    </row>
    <row r="3" spans="1:15" ht="23.1" customHeight="1" x14ac:dyDescent="0.3">
      <c r="A3" s="1" t="s">
        <v>13</v>
      </c>
      <c r="B3" s="24" t="s">
        <v>14</v>
      </c>
      <c r="E3" s="14"/>
      <c r="F3" s="14"/>
      <c r="G3" s="15"/>
      <c r="H3" s="15"/>
      <c r="J3" s="16" t="s">
        <v>14</v>
      </c>
      <c r="L3" s="16" t="s">
        <v>11</v>
      </c>
      <c r="N3" s="14"/>
    </row>
    <row r="4" spans="1:15" ht="31.05" customHeight="1" x14ac:dyDescent="0.3">
      <c r="A4" s="1" t="s">
        <v>0</v>
      </c>
      <c r="B4" s="13">
        <f>IF($B$7="щомісяця",SUMIFS(Ставки[щомісяця],Ставки[Валюта],$B$3,Ставки[Термін],$B$6),IF($B$7="в кінці строку",SUMIFS(Ставки[в кінці строку],Ставки[Валюта],$B$3,Ставки[Термін],$B$6),"Перевірити вхідні параметри"))</f>
        <v>0.1721</v>
      </c>
      <c r="E4" s="17" t="s">
        <v>14</v>
      </c>
      <c r="F4" s="14">
        <v>6</v>
      </c>
      <c r="G4" s="15">
        <v>0.16950000000000001</v>
      </c>
      <c r="H4" s="15">
        <v>0.1721</v>
      </c>
      <c r="J4" s="16"/>
      <c r="L4" s="16" t="s">
        <v>3</v>
      </c>
      <c r="N4" s="14">
        <v>6</v>
      </c>
    </row>
    <row r="5" spans="1:15" ht="15.6" x14ac:dyDescent="0.3">
      <c r="A5" s="2" t="s">
        <v>1</v>
      </c>
      <c r="B5" s="8">
        <v>1000</v>
      </c>
      <c r="E5" s="17"/>
      <c r="F5" s="14"/>
      <c r="G5" s="15"/>
      <c r="H5" s="15"/>
      <c r="J5" s="16"/>
      <c r="N5" s="14"/>
    </row>
    <row r="6" spans="1:15" ht="15.6" x14ac:dyDescent="0.3">
      <c r="A6" s="2" t="s">
        <v>12</v>
      </c>
      <c r="B6" s="23">
        <v>6</v>
      </c>
      <c r="C6" s="33"/>
      <c r="D6" s="7"/>
      <c r="E6" s="17"/>
      <c r="F6" s="14"/>
      <c r="G6" s="15"/>
      <c r="H6" s="15"/>
      <c r="I6" s="7"/>
      <c r="K6" s="7"/>
      <c r="M6" s="7"/>
      <c r="N6" s="14"/>
      <c r="O6" s="7"/>
    </row>
    <row r="7" spans="1:15" ht="15.6" x14ac:dyDescent="0.3">
      <c r="A7" s="2" t="s">
        <v>2</v>
      </c>
      <c r="B7" s="3" t="s">
        <v>3</v>
      </c>
      <c r="C7" s="33"/>
      <c r="D7" s="7"/>
      <c r="E7" s="17"/>
      <c r="F7" s="14"/>
      <c r="G7" s="15"/>
      <c r="H7" s="15"/>
      <c r="I7" s="7"/>
      <c r="K7" s="7"/>
      <c r="M7" s="7"/>
      <c r="O7" s="7"/>
    </row>
    <row r="8" spans="1:15" ht="15.6" x14ac:dyDescent="0.3">
      <c r="A8" s="27" t="s">
        <v>4</v>
      </c>
      <c r="B8" s="31">
        <f>((B5*B4)/12)*(B6)</f>
        <v>86.05</v>
      </c>
      <c r="D8" s="7"/>
      <c r="E8" s="14"/>
      <c r="F8" s="14"/>
      <c r="G8" s="15"/>
      <c r="H8" s="15"/>
      <c r="I8" s="7"/>
      <c r="K8" s="7"/>
      <c r="M8" s="7"/>
      <c r="O8" s="7"/>
    </row>
    <row r="9" spans="1:15" ht="15.6" x14ac:dyDescent="0.3">
      <c r="A9" s="2" t="s">
        <v>5</v>
      </c>
      <c r="B9" s="9">
        <v>0</v>
      </c>
      <c r="C9" s="34"/>
      <c r="D9" s="7"/>
      <c r="E9" s="14"/>
      <c r="F9" s="14"/>
      <c r="G9" s="15"/>
      <c r="H9" s="15"/>
      <c r="I9" s="7"/>
      <c r="K9" s="7"/>
      <c r="M9" s="7"/>
      <c r="O9" s="7"/>
    </row>
    <row r="10" spans="1:15" x14ac:dyDescent="0.3">
      <c r="A10" s="4" t="s">
        <v>6</v>
      </c>
      <c r="B10" s="10">
        <f>B8*18%</f>
        <v>15.488999999999999</v>
      </c>
      <c r="D10" s="7"/>
      <c r="E10" s="14"/>
      <c r="F10" s="14"/>
      <c r="G10" s="15"/>
      <c r="H10" s="15"/>
      <c r="I10" s="7"/>
      <c r="K10" s="7"/>
      <c r="M10" s="7"/>
      <c r="O10" s="7"/>
    </row>
    <row r="11" spans="1:15" x14ac:dyDescent="0.3">
      <c r="A11" s="4" t="s">
        <v>7</v>
      </c>
      <c r="B11" s="10">
        <f>B8*5%</f>
        <v>4.3025000000000002</v>
      </c>
      <c r="E11" s="14"/>
      <c r="F11" s="14"/>
      <c r="G11" s="15"/>
      <c r="H11" s="15"/>
    </row>
    <row r="12" spans="1:15" ht="15.6" x14ac:dyDescent="0.3">
      <c r="A12" s="2" t="s">
        <v>8</v>
      </c>
      <c r="B12" s="9">
        <f>SUM(B10:B11)</f>
        <v>19.791499999999999</v>
      </c>
      <c r="E12" s="14"/>
      <c r="F12" s="14"/>
      <c r="G12" s="15"/>
      <c r="H12" s="15"/>
    </row>
    <row r="13" spans="1:15" ht="31.2" x14ac:dyDescent="0.3">
      <c r="A13" s="1" t="s">
        <v>9</v>
      </c>
      <c r="B13" s="11">
        <f>(B14*12/(B6))/B5</f>
        <v>0.132517</v>
      </c>
      <c r="E13" s="14"/>
      <c r="F13" s="14"/>
      <c r="G13" s="15"/>
      <c r="H13" s="15"/>
    </row>
    <row r="14" spans="1:15" ht="20.100000000000001" customHeight="1" thickBot="1" x14ac:dyDescent="0.35">
      <c r="A14" s="28" t="s">
        <v>10</v>
      </c>
      <c r="B14" s="29">
        <f>B8-B12</f>
        <v>66.258499999999998</v>
      </c>
      <c r="E14" s="14"/>
      <c r="F14" s="14"/>
      <c r="G14" s="15"/>
      <c r="H14" s="15"/>
    </row>
  </sheetData>
  <sheetProtection algorithmName="SHA-512" hashValue="jmyD38jro7o1+B/Ur9r/DqwcXPPJ3lRZzPBDPA/1urdeFlyzol3c0lH7jCX8xR+mSxV+Grq/UCqXlY+GAHd3NQ==" saltValue="n70jEJAs4sz71U9o0rQD/Q==" spinCount="100000" sheet="1" objects="1" scenarios="1" formatCells="0"/>
  <protectedRanges>
    <protectedRange sqref="B4:B7" name="Диапазон1_1"/>
  </protectedRanges>
  <mergeCells count="3">
    <mergeCell ref="A1:B1"/>
    <mergeCell ref="A2:B2"/>
    <mergeCell ref="E1:L1"/>
  </mergeCells>
  <dataValidations count="4">
    <dataValidation type="list" allowBlank="1" showInputMessage="1" showErrorMessage="1" sqref="B6" xr:uid="{00000000-0002-0000-0000-000000000000}">
      <formula1>INDIRECT("Терміни")</formula1>
    </dataValidation>
    <dataValidation type="list" allowBlank="1" showInputMessage="1" showErrorMessage="1" sqref="B7" xr:uid="{00000000-0002-0000-0000-000001000000}">
      <formula1>INDIRECT("Виплата")</formula1>
    </dataValidation>
    <dataValidation type="list" allowBlank="1" showInputMessage="1" showErrorMessage="1" sqref="B3" xr:uid="{00000000-0002-0000-0000-000002000000}">
      <formula1>$J$3:$J$5</formula1>
    </dataValidation>
    <dataValidation type="whole" operator="greaterThanOrEqual" showInputMessage="1" showErrorMessage="1" error="Сума менша ніж мінімальна" sqref="B5" xr:uid="{73D3AF2C-9887-469A-86D5-7BA6D3F4AF1B}">
      <formula1>1000</formula1>
    </dataValidation>
  </dataValidation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D05A-8AA1-4D98-BB36-4D3D221D9324}">
  <dimension ref="A1:P14"/>
  <sheetViews>
    <sheetView zoomScale="90" zoomScaleNormal="90" workbookViewId="0">
      <selection activeCell="C12" sqref="C12"/>
    </sheetView>
  </sheetViews>
  <sheetFormatPr defaultRowHeight="14.4" outlineLevelCol="1" x14ac:dyDescent="0.3"/>
  <cols>
    <col min="1" max="1" width="58.5546875" customWidth="1"/>
    <col min="2" max="2" width="22.109375" style="12" customWidth="1"/>
    <col min="3" max="3" width="11" style="5" customWidth="1"/>
    <col min="4" max="4" width="9.44140625" style="5" hidden="1" customWidth="1" outlineLevel="1"/>
    <col min="5" max="5" width="9.77734375" style="5" hidden="1" customWidth="1" outlineLevel="1"/>
    <col min="6" max="6" width="9.44140625" hidden="1" customWidth="1" outlineLevel="1"/>
    <col min="7" max="7" width="11.5546875" hidden="1" customWidth="1" outlineLevel="1"/>
    <col min="8" max="8" width="14.77734375" hidden="1" customWidth="1" outlineLevel="1"/>
    <col min="9" max="9" width="3" style="5" hidden="1" customWidth="1" outlineLevel="1"/>
    <col min="10" max="10" width="9.77734375" hidden="1" customWidth="1" outlineLevel="1"/>
    <col min="11" max="11" width="3" style="5" hidden="1" customWidth="1" outlineLevel="1"/>
    <col min="12" max="12" width="13.44140625" hidden="1" customWidth="1" outlineLevel="1"/>
    <col min="13" max="13" width="3" style="5" hidden="1" customWidth="1" outlineLevel="1"/>
    <col min="14" max="14" width="13.44140625" hidden="1" customWidth="1" outlineLevel="1"/>
    <col min="15" max="15" width="3" style="5" hidden="1" customWidth="1" outlineLevel="1"/>
    <col min="16" max="16" width="12.21875" customWidth="1" collapsed="1"/>
  </cols>
  <sheetData>
    <row r="1" spans="1:15" ht="27" customHeight="1" thickBot="1" x14ac:dyDescent="0.35">
      <c r="A1" s="25" t="s">
        <v>22</v>
      </c>
      <c r="B1" s="26"/>
      <c r="E1" s="22" t="s">
        <v>18</v>
      </c>
      <c r="F1" s="22"/>
      <c r="G1" s="22"/>
      <c r="H1" s="22"/>
      <c r="I1" s="22"/>
      <c r="J1" s="22"/>
      <c r="K1" s="22"/>
      <c r="L1" s="22"/>
      <c r="M1" s="19"/>
      <c r="N1" s="19"/>
    </row>
    <row r="2" spans="1:15" ht="44.55" customHeight="1" x14ac:dyDescent="0.3">
      <c r="A2" s="20" t="s">
        <v>20</v>
      </c>
      <c r="B2" s="21"/>
      <c r="E2" s="14" t="s">
        <v>15</v>
      </c>
      <c r="F2" s="14" t="s">
        <v>16</v>
      </c>
      <c r="G2" s="17" t="s">
        <v>11</v>
      </c>
      <c r="H2" s="17" t="s">
        <v>3</v>
      </c>
      <c r="J2" s="14" t="s">
        <v>15</v>
      </c>
      <c r="L2" s="14" t="s">
        <v>17</v>
      </c>
      <c r="N2" s="14" t="s">
        <v>19</v>
      </c>
    </row>
    <row r="3" spans="1:15" ht="23.1" customHeight="1" x14ac:dyDescent="0.3">
      <c r="A3" s="1" t="s">
        <v>13</v>
      </c>
      <c r="B3" s="35" t="s">
        <v>14</v>
      </c>
      <c r="E3" s="14"/>
      <c r="F3" s="14"/>
      <c r="G3" s="15"/>
      <c r="H3" s="15"/>
      <c r="J3" s="16" t="s">
        <v>14</v>
      </c>
      <c r="L3" s="16" t="s">
        <v>11</v>
      </c>
      <c r="N3" s="14"/>
    </row>
    <row r="4" spans="1:15" ht="31.05" customHeight="1" x14ac:dyDescent="0.3">
      <c r="A4" s="1" t="s">
        <v>0</v>
      </c>
      <c r="B4" s="13">
        <f>IF($B$7="щомісяця",SUMIFS(Ставки7[щомісяця],Ставки7[Валюта],$B$3,Ставки7[Термін],$B$6),IF($B$7="в кінці строку",SUMIFS(Ставки7[в кінці строку],Ставки7[Валюта],$B$3,Ставки7[Термін],$B$6),"Перевірити вхідні параметри"))</f>
        <v>0.17</v>
      </c>
      <c r="E4" s="17" t="s">
        <v>14</v>
      </c>
      <c r="F4" s="14">
        <v>6</v>
      </c>
      <c r="G4" s="15">
        <v>0.16750000000000001</v>
      </c>
      <c r="H4" s="15">
        <v>0.17</v>
      </c>
      <c r="J4" s="16"/>
      <c r="L4" s="16" t="s">
        <v>3</v>
      </c>
      <c r="N4" s="14">
        <v>6</v>
      </c>
    </row>
    <row r="5" spans="1:15" ht="15.6" x14ac:dyDescent="0.3">
      <c r="A5" s="2" t="s">
        <v>1</v>
      </c>
      <c r="B5" s="8">
        <v>5000000</v>
      </c>
      <c r="E5" s="17"/>
      <c r="F5" s="14"/>
      <c r="G5" s="15"/>
      <c r="H5" s="15"/>
      <c r="J5" s="16"/>
      <c r="N5" s="14"/>
    </row>
    <row r="6" spans="1:15" ht="15.6" x14ac:dyDescent="0.3">
      <c r="A6" s="2" t="s">
        <v>12</v>
      </c>
      <c r="B6" s="36">
        <v>6</v>
      </c>
      <c r="C6" s="6"/>
      <c r="D6" s="7"/>
      <c r="E6" s="17"/>
      <c r="F6" s="14"/>
      <c r="G6" s="15"/>
      <c r="H6" s="15"/>
      <c r="I6" s="7"/>
      <c r="K6" s="7"/>
      <c r="M6" s="7"/>
      <c r="N6" s="14"/>
      <c r="O6" s="7"/>
    </row>
    <row r="7" spans="1:15" ht="15.6" x14ac:dyDescent="0.3">
      <c r="A7" s="2" t="s">
        <v>2</v>
      </c>
      <c r="B7" s="3" t="s">
        <v>3</v>
      </c>
      <c r="C7" s="6"/>
      <c r="D7" s="7"/>
      <c r="E7" s="17"/>
      <c r="F7" s="14"/>
      <c r="G7" s="15"/>
      <c r="H7" s="15"/>
      <c r="I7" s="7"/>
      <c r="K7" s="7"/>
      <c r="M7" s="7"/>
      <c r="O7" s="7"/>
    </row>
    <row r="8" spans="1:15" ht="15.6" x14ac:dyDescent="0.3">
      <c r="A8" s="27" t="s">
        <v>4</v>
      </c>
      <c r="B8" s="30">
        <f>((B5*B4)/12)*(B6)</f>
        <v>425000.00000000006</v>
      </c>
      <c r="D8" s="7"/>
      <c r="E8" s="14"/>
      <c r="F8" s="14"/>
      <c r="G8" s="15"/>
      <c r="H8" s="15"/>
      <c r="I8" s="7"/>
      <c r="K8" s="7"/>
      <c r="M8" s="7"/>
      <c r="O8" s="7"/>
    </row>
    <row r="9" spans="1:15" ht="15.6" x14ac:dyDescent="0.3">
      <c r="A9" s="2" t="s">
        <v>5</v>
      </c>
      <c r="B9" s="9">
        <v>0</v>
      </c>
      <c r="C9" s="7"/>
      <c r="D9" s="7"/>
      <c r="E9" s="14"/>
      <c r="F9" s="14"/>
      <c r="G9" s="15"/>
      <c r="H9" s="15"/>
      <c r="I9" s="7"/>
      <c r="K9" s="7"/>
      <c r="M9" s="7"/>
      <c r="O9" s="7"/>
    </row>
    <row r="10" spans="1:15" x14ac:dyDescent="0.3">
      <c r="A10" s="4" t="s">
        <v>6</v>
      </c>
      <c r="B10" s="10">
        <f>B8*18%</f>
        <v>76500.000000000015</v>
      </c>
      <c r="D10" s="7">
        <f>D8*18%</f>
        <v>0</v>
      </c>
      <c r="E10" s="14"/>
      <c r="F10" s="14"/>
      <c r="G10" s="15"/>
      <c r="H10" s="15"/>
      <c r="I10" s="7"/>
      <c r="K10" s="7"/>
      <c r="M10" s="7"/>
      <c r="O10" s="7"/>
    </row>
    <row r="11" spans="1:15" x14ac:dyDescent="0.3">
      <c r="A11" s="4" t="s">
        <v>7</v>
      </c>
      <c r="B11" s="10">
        <f>B8*5%</f>
        <v>21250.000000000004</v>
      </c>
      <c r="D11" s="5">
        <f>D8*5%</f>
        <v>0</v>
      </c>
      <c r="E11" s="14"/>
      <c r="F11" s="14"/>
      <c r="G11" s="15"/>
      <c r="H11" s="15"/>
    </row>
    <row r="12" spans="1:15" ht="15.6" x14ac:dyDescent="0.3">
      <c r="A12" s="2" t="s">
        <v>8</v>
      </c>
      <c r="B12" s="9">
        <f>SUM(B10:B11)</f>
        <v>97750.000000000015</v>
      </c>
      <c r="D12" s="5">
        <f>SUM(D10:D11)</f>
        <v>0</v>
      </c>
      <c r="E12" s="14"/>
      <c r="F12" s="14"/>
      <c r="G12" s="15"/>
      <c r="H12" s="15"/>
    </row>
    <row r="13" spans="1:15" ht="31.2" x14ac:dyDescent="0.3">
      <c r="A13" s="1" t="s">
        <v>9</v>
      </c>
      <c r="B13" s="11">
        <f>(B14*12/(B6))/B5</f>
        <v>0.13090000000000002</v>
      </c>
      <c r="E13" s="14"/>
      <c r="F13" s="14"/>
      <c r="G13" s="15"/>
      <c r="H13" s="15"/>
    </row>
    <row r="14" spans="1:15" ht="20.100000000000001" customHeight="1" thickBot="1" x14ac:dyDescent="0.35">
      <c r="A14" s="28" t="s">
        <v>10</v>
      </c>
      <c r="B14" s="29">
        <f>B8-B12</f>
        <v>327250.00000000006</v>
      </c>
      <c r="D14" s="5">
        <f>D8-D12</f>
        <v>0</v>
      </c>
      <c r="E14" s="14"/>
      <c r="F14" s="14"/>
      <c r="G14" s="15"/>
      <c r="H14" s="15"/>
    </row>
  </sheetData>
  <sheetProtection algorithmName="SHA-512" hashValue="5Bh+p8IwzKzq9xBPZ5kMRjAW6PV0znY1EMcA+sBavfu77fbFM2ynxjiUy9LTyZiv+w4VuB4Qk2F8R+Ednzkl9g==" saltValue="BJrpBadwhF8QauNmcmeg5A==" spinCount="100000" sheet="1" objects="1" scenarios="1"/>
  <protectedRanges>
    <protectedRange sqref="B4:B7" name="Диапазон1_1"/>
  </protectedRanges>
  <mergeCells count="3">
    <mergeCell ref="A1:B1"/>
    <mergeCell ref="E1:L1"/>
    <mergeCell ref="A2:B2"/>
  </mergeCells>
  <dataValidations count="4">
    <dataValidation type="list" allowBlank="1" showInputMessage="1" showErrorMessage="1" sqref="B3" xr:uid="{8EFBCCD1-50D4-4038-8A7B-058E654B56FB}">
      <formula1>$J$3:$J$5</formula1>
    </dataValidation>
    <dataValidation type="list" allowBlank="1" showInputMessage="1" showErrorMessage="1" sqref="B7" xr:uid="{C9A6A7CD-565C-4E85-8E57-F5E5BF45DE63}">
      <formula1>INDIRECT("Виплата")</formula1>
    </dataValidation>
    <dataValidation type="list" allowBlank="1" showInputMessage="1" showErrorMessage="1" sqref="B6" xr:uid="{BA8C9591-77B9-4CB8-845D-31ECAB0B3E35}">
      <formula1>INDIRECT("Терміни")</formula1>
    </dataValidation>
    <dataValidation type="whole" operator="greaterThanOrEqual" allowBlank="1" showInputMessage="1" showErrorMessage="1" error="Сума менша ніж мінімальна" sqref="B5" xr:uid="{9E0FA843-F96A-469F-92CA-2B4B71341225}">
      <formula1>5000000</formula1>
    </dataValidation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калькулятор (BIS24)</vt:lpstr>
      <vt:lpstr>калькулятор (відділення)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Мазур Світлана Петрівна</dc:creator>
  <cp:lastModifiedBy>Мазур Світлана Петрівна</cp:lastModifiedBy>
  <dcterms:created xsi:type="dcterms:W3CDTF">2024-12-02T09:36:16Z</dcterms:created>
  <dcterms:modified xsi:type="dcterms:W3CDTF">2026-07-29T07:29:59Z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7aaf2782-1b8c-4a13-9a20-beaa4d4648e9_Version">
    <vt:lpwstr>1</vt:lpwstr>
  </property>
  <property fmtid="{D5CDD505-2E9C-101B-9397-08002B2CF9AE}" pid="3" name="STCat_7aaf2782-1b8c-4a13-9a20-beaa4d4648e9_Id">
    <vt:lpwstr>7aaf2782-1b8c-4a13-9a20-beaa4d4648e9</vt:lpwstr>
  </property>
  <property fmtid="{D5CDD505-2E9C-101B-9397-08002B2CF9AE}" pid="4" name="STCat_7aaf2782-1b8c-4a13-9a20-beaa4d4648e9_Name">
    <vt:lpwstr>UIB_files</vt:lpwstr>
  </property>
</Properties>
</file>