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28320" windowHeight="6150"/>
  </bookViews>
  <sheets>
    <sheet name="320" sheetId="1" r:id="rId1"/>
    <sheet name="С5 011018" sheetId="19" state="hidden" r:id="rId2"/>
    <sheet name="С5 010918" sheetId="16" state="hidden" r:id="rId3"/>
    <sheet name="C5 010818" sheetId="13" state="hidden" r:id="rId4"/>
    <sheet name="С5 010718" sheetId="11" state="hidden" r:id="rId5"/>
    <sheet name="С5 010618" sheetId="8" state="hidden" r:id="rId6"/>
    <sheet name="баланс0110" sheetId="20" state="hidden" r:id="rId7"/>
    <sheet name="баланс0109" sheetId="17" state="hidden" r:id="rId8"/>
    <sheet name="баланс0108" sheetId="14" state="hidden" r:id="rId9"/>
    <sheet name="баланс0107" sheetId="10" state="hidden" r:id="rId10"/>
    <sheet name="баланс0106" sheetId="9" state="hidden" r:id="rId11"/>
    <sheet name="нормат0110" sheetId="21" state="hidden" r:id="rId12"/>
    <sheet name="нормат0109" sheetId="18" state="hidden" r:id="rId13"/>
    <sheet name="нормат0108" sheetId="15" state="hidden" r:id="rId14"/>
    <sheet name="нормат0107" sheetId="12" state="hidden" r:id="rId15"/>
  </sheets>
  <definedNames>
    <definedName name="_xlnm._FilterDatabase" localSheetId="3" hidden="1">'C5 010818'!$A$7:$M$321</definedName>
    <definedName name="_xlnm._FilterDatabase" localSheetId="7" hidden="1">баланс0109!$A$6:$I$481</definedName>
    <definedName name="_xlnm._FilterDatabase" localSheetId="5" hidden="1">'С5 010618'!$A$1:$M$316</definedName>
    <definedName name="_xlnm._FilterDatabase" localSheetId="4" hidden="1">'С5 010718'!$A$7:$M$327</definedName>
    <definedName name="_xlnm._FilterDatabase" localSheetId="2" hidden="1">'С5 010918'!$A$7:$L$7</definedName>
    <definedName name="_xlnm._FilterDatabase" localSheetId="1" hidden="1">'С5 011018'!$A$7:$K$313</definedName>
  </definedNames>
  <calcPr calcId="145621"/>
</workbook>
</file>

<file path=xl/calcChain.xml><?xml version="1.0" encoding="utf-8"?>
<calcChain xmlns="http://schemas.openxmlformats.org/spreadsheetml/2006/main">
  <c r="K314" i="19" l="1"/>
  <c r="B201" i="21" l="1"/>
  <c r="F200" i="21"/>
  <c r="E200" i="21"/>
  <c r="D196" i="21"/>
  <c r="C196" i="21"/>
  <c r="C197" i="21" s="1"/>
  <c r="B196" i="21"/>
  <c r="F196" i="21" s="1"/>
  <c r="F195" i="21"/>
  <c r="E195" i="21"/>
  <c r="F194" i="21"/>
  <c r="E194" i="21"/>
  <c r="F193" i="21"/>
  <c r="E193" i="21"/>
  <c r="F192" i="21"/>
  <c r="E192" i="21"/>
  <c r="F191" i="21"/>
  <c r="E191" i="21"/>
  <c r="F190" i="21"/>
  <c r="E190" i="21"/>
  <c r="F189" i="21"/>
  <c r="E189" i="21"/>
  <c r="F188" i="21"/>
  <c r="E188" i="21"/>
  <c r="F187" i="21"/>
  <c r="E187" i="21"/>
  <c r="F186" i="21"/>
  <c r="E186" i="21"/>
  <c r="F185" i="21"/>
  <c r="E185" i="21"/>
  <c r="F184" i="21"/>
  <c r="E184" i="21"/>
  <c r="F183" i="21"/>
  <c r="E183" i="21"/>
  <c r="F182" i="21"/>
  <c r="E182" i="21"/>
  <c r="F181" i="21"/>
  <c r="E181" i="21"/>
  <c r="F180" i="21"/>
  <c r="E180" i="21"/>
  <c r="F179" i="21"/>
  <c r="E179" i="21"/>
  <c r="F178" i="21"/>
  <c r="E178" i="21"/>
  <c r="F177" i="21"/>
  <c r="E177" i="21"/>
  <c r="F176" i="21"/>
  <c r="E176" i="21"/>
  <c r="F175" i="21"/>
  <c r="E175" i="21"/>
  <c r="F174" i="21"/>
  <c r="E174" i="21"/>
  <c r="F173" i="21"/>
  <c r="E173" i="21"/>
  <c r="F172" i="21"/>
  <c r="E172" i="21"/>
  <c r="F171" i="21"/>
  <c r="E171" i="21"/>
  <c r="F170" i="21"/>
  <c r="E170" i="21"/>
  <c r="F169" i="21"/>
  <c r="E169" i="21"/>
  <c r="F168" i="21"/>
  <c r="E168" i="21"/>
  <c r="F167" i="21"/>
  <c r="E167" i="21"/>
  <c r="F166" i="21"/>
  <c r="E166" i="21"/>
  <c r="F165" i="21"/>
  <c r="E165" i="21"/>
  <c r="F164" i="21"/>
  <c r="E164" i="21"/>
  <c r="F163" i="21"/>
  <c r="E163" i="21"/>
  <c r="F162" i="21"/>
  <c r="E162" i="21"/>
  <c r="D161" i="21"/>
  <c r="C161" i="21"/>
  <c r="B161" i="21"/>
  <c r="D158" i="21"/>
  <c r="D201" i="21" s="1"/>
  <c r="C158" i="21"/>
  <c r="C201" i="21" s="1"/>
  <c r="B158" i="21"/>
  <c r="F158" i="21" s="1"/>
  <c r="F157" i="21"/>
  <c r="E157" i="21"/>
  <c r="F156" i="21"/>
  <c r="E156" i="21"/>
  <c r="F155" i="21"/>
  <c r="E155" i="21"/>
  <c r="F154" i="21"/>
  <c r="E154" i="21"/>
  <c r="F153" i="21"/>
  <c r="E153" i="21"/>
  <c r="F152" i="21"/>
  <c r="E152" i="21"/>
  <c r="F151" i="21"/>
  <c r="E151" i="21"/>
  <c r="F150" i="21"/>
  <c r="E150" i="21"/>
  <c r="F149" i="21"/>
  <c r="E149" i="21"/>
  <c r="F148" i="21"/>
  <c r="E148" i="21"/>
  <c r="F147" i="21"/>
  <c r="E147" i="21"/>
  <c r="F146" i="21"/>
  <c r="E146" i="21"/>
  <c r="F145" i="21"/>
  <c r="E145" i="21"/>
  <c r="F144" i="21"/>
  <c r="E144" i="21"/>
  <c r="F143" i="21"/>
  <c r="E143" i="21"/>
  <c r="F142" i="21"/>
  <c r="E142" i="21"/>
  <c r="F141" i="21"/>
  <c r="E141" i="21"/>
  <c r="F140" i="21"/>
  <c r="E140" i="21"/>
  <c r="F139" i="21"/>
  <c r="E139" i="21"/>
  <c r="F138" i="21"/>
  <c r="E138" i="21"/>
  <c r="F137" i="21"/>
  <c r="E137" i="21"/>
  <c r="F136" i="21"/>
  <c r="E136" i="21"/>
  <c r="F135" i="21"/>
  <c r="E135" i="21"/>
  <c r="F134" i="21"/>
  <c r="E134" i="21"/>
  <c r="F133" i="21"/>
  <c r="E133" i="21"/>
  <c r="F132" i="21"/>
  <c r="E132" i="21"/>
  <c r="F131" i="21"/>
  <c r="E131" i="21"/>
  <c r="F130" i="21"/>
  <c r="E130" i="21"/>
  <c r="F129" i="21"/>
  <c r="E129" i="21"/>
  <c r="F128" i="21"/>
  <c r="E128" i="21"/>
  <c r="F127" i="21"/>
  <c r="E127" i="21"/>
  <c r="F126" i="21"/>
  <c r="E126" i="21"/>
  <c r="F125" i="21"/>
  <c r="E125" i="21"/>
  <c r="F124" i="21"/>
  <c r="E124" i="21"/>
  <c r="F123" i="21"/>
  <c r="E123" i="21"/>
  <c r="F122" i="21"/>
  <c r="E122" i="21"/>
  <c r="F121" i="21"/>
  <c r="E121" i="21"/>
  <c r="F120" i="21"/>
  <c r="E120" i="21"/>
  <c r="D119" i="21"/>
  <c r="C119" i="21"/>
  <c r="B119" i="21"/>
  <c r="D116" i="21"/>
  <c r="F115" i="21"/>
  <c r="E115" i="21"/>
  <c r="D111" i="21"/>
  <c r="D112" i="21" s="1"/>
  <c r="C111" i="21"/>
  <c r="C114" i="21" s="1"/>
  <c r="C117" i="21" s="1"/>
  <c r="B111" i="21"/>
  <c r="F110" i="21"/>
  <c r="E110" i="21"/>
  <c r="F109" i="21"/>
  <c r="E109" i="21"/>
  <c r="F108" i="21"/>
  <c r="E108" i="21"/>
  <c r="F107" i="21"/>
  <c r="E107" i="21"/>
  <c r="F106" i="21"/>
  <c r="E106" i="21"/>
  <c r="F105" i="21"/>
  <c r="E105" i="21"/>
  <c r="F104" i="21"/>
  <c r="E104" i="21"/>
  <c r="F103" i="21"/>
  <c r="E103" i="21"/>
  <c r="F102" i="21"/>
  <c r="E102" i="21"/>
  <c r="F101" i="21"/>
  <c r="E101" i="21"/>
  <c r="F100" i="21"/>
  <c r="E100" i="21"/>
  <c r="F99" i="21"/>
  <c r="E99" i="21"/>
  <c r="F98" i="21"/>
  <c r="E98" i="21"/>
  <c r="F97" i="21"/>
  <c r="E97" i="21"/>
  <c r="F96" i="21"/>
  <c r="E96" i="21"/>
  <c r="F95" i="21"/>
  <c r="E95" i="21"/>
  <c r="F94" i="21"/>
  <c r="E94" i="21"/>
  <c r="F93" i="21"/>
  <c r="E93" i="21"/>
  <c r="F92" i="21"/>
  <c r="E92" i="21"/>
  <c r="F91" i="21"/>
  <c r="E91" i="21"/>
  <c r="F90" i="21"/>
  <c r="E90" i="21"/>
  <c r="F89" i="21"/>
  <c r="E89" i="21"/>
  <c r="F88" i="21"/>
  <c r="E88" i="21"/>
  <c r="F87" i="21"/>
  <c r="E87" i="21"/>
  <c r="F86" i="21"/>
  <c r="E86" i="21"/>
  <c r="F85" i="21"/>
  <c r="E85" i="21"/>
  <c r="F84" i="21"/>
  <c r="E84" i="21"/>
  <c r="F83" i="21"/>
  <c r="E83" i="21"/>
  <c r="F82" i="21"/>
  <c r="E82" i="21"/>
  <c r="F81" i="21"/>
  <c r="E81" i="21"/>
  <c r="F80" i="21"/>
  <c r="E80" i="21"/>
  <c r="F79" i="21"/>
  <c r="E79" i="21"/>
  <c r="F78" i="21"/>
  <c r="E78" i="21"/>
  <c r="F77" i="21"/>
  <c r="E77" i="21"/>
  <c r="F76" i="21"/>
  <c r="E76" i="21"/>
  <c r="F75" i="21"/>
  <c r="E75" i="21"/>
  <c r="F74" i="21"/>
  <c r="E74" i="21"/>
  <c r="F73" i="21"/>
  <c r="E73" i="21"/>
  <c r="F72" i="21"/>
  <c r="E72" i="21"/>
  <c r="F71" i="21"/>
  <c r="E71" i="21"/>
  <c r="F70" i="21"/>
  <c r="E70" i="21"/>
  <c r="F69" i="21"/>
  <c r="E69" i="21"/>
  <c r="F68" i="21"/>
  <c r="E68" i="21"/>
  <c r="F67" i="21"/>
  <c r="E67" i="21"/>
  <c r="F66" i="21"/>
  <c r="E66" i="21"/>
  <c r="F65" i="21"/>
  <c r="E65" i="21"/>
  <c r="F64" i="21"/>
  <c r="E64" i="21"/>
  <c r="F63" i="21"/>
  <c r="E63" i="21"/>
  <c r="F62" i="21"/>
  <c r="E62" i="21"/>
  <c r="F61" i="21"/>
  <c r="E61" i="21"/>
  <c r="F60" i="21"/>
  <c r="E60" i="21"/>
  <c r="F59" i="21"/>
  <c r="E59" i="21"/>
  <c r="F58" i="21"/>
  <c r="E58" i="21"/>
  <c r="D57" i="21"/>
  <c r="C57" i="21"/>
  <c r="B57" i="21"/>
  <c r="F54" i="21"/>
  <c r="E54" i="21"/>
  <c r="D53" i="21"/>
  <c r="C53" i="21"/>
  <c r="B53" i="21"/>
  <c r="F53" i="21" s="1"/>
  <c r="F52" i="21"/>
  <c r="E52" i="21"/>
  <c r="D51" i="21"/>
  <c r="C51" i="21"/>
  <c r="B51" i="21"/>
  <c r="F51" i="21" s="1"/>
  <c r="F50" i="21"/>
  <c r="E50" i="21"/>
  <c r="F49" i="21"/>
  <c r="E49" i="21"/>
  <c r="F48" i="21"/>
  <c r="E48" i="21"/>
  <c r="F47" i="21"/>
  <c r="E47" i="21"/>
  <c r="D46" i="21"/>
  <c r="D197" i="21" s="1"/>
  <c r="C46" i="21"/>
  <c r="C55" i="21" s="1"/>
  <c r="B159" i="21"/>
  <c r="F45" i="21"/>
  <c r="E45" i="21"/>
  <c r="F44" i="21"/>
  <c r="E44" i="21"/>
  <c r="F43" i="21"/>
  <c r="E43" i="21"/>
  <c r="F42" i="21"/>
  <c r="E42" i="21"/>
  <c r="F41" i="21"/>
  <c r="E41" i="21"/>
  <c r="F40" i="21"/>
  <c r="E40" i="21"/>
  <c r="F39" i="21"/>
  <c r="E39" i="21"/>
  <c r="F38" i="21"/>
  <c r="E38" i="21"/>
  <c r="F37" i="21"/>
  <c r="E37" i="21"/>
  <c r="F36" i="21"/>
  <c r="E36" i="21"/>
  <c r="F35" i="21"/>
  <c r="E35" i="21"/>
  <c r="F34" i="21"/>
  <c r="E34" i="21"/>
  <c r="F33" i="21"/>
  <c r="E33" i="21"/>
  <c r="F32" i="21"/>
  <c r="E32" i="21"/>
  <c r="F31" i="21"/>
  <c r="E31" i="21"/>
  <c r="F30" i="21"/>
  <c r="E30" i="21"/>
  <c r="F29" i="21"/>
  <c r="E29" i="21"/>
  <c r="F28" i="21"/>
  <c r="E28" i="21"/>
  <c r="F27" i="21"/>
  <c r="E27" i="21"/>
  <c r="F26" i="21"/>
  <c r="E26" i="21"/>
  <c r="F25" i="21"/>
  <c r="E25" i="21"/>
  <c r="F24" i="21"/>
  <c r="E24" i="21"/>
  <c r="F23" i="21"/>
  <c r="E23" i="21"/>
  <c r="F22" i="21"/>
  <c r="E22" i="21"/>
  <c r="F21" i="21"/>
  <c r="E21" i="21"/>
  <c r="F20" i="21"/>
  <c r="E20" i="21"/>
  <c r="F19" i="21"/>
  <c r="E19" i="21"/>
  <c r="F18" i="21"/>
  <c r="E18" i="21"/>
  <c r="F17" i="21"/>
  <c r="E17" i="21"/>
  <c r="F16" i="21"/>
  <c r="E16" i="21"/>
  <c r="F15" i="21"/>
  <c r="E15" i="21"/>
  <c r="F14" i="21"/>
  <c r="E14" i="21"/>
  <c r="F13" i="21"/>
  <c r="E13" i="21"/>
  <c r="F12" i="21"/>
  <c r="E12" i="21"/>
  <c r="F11" i="21"/>
  <c r="E11" i="21"/>
  <c r="F10" i="21"/>
  <c r="E10" i="21"/>
  <c r="F9" i="21"/>
  <c r="E9" i="21"/>
  <c r="F8" i="21"/>
  <c r="E8" i="21"/>
  <c r="F7" i="21"/>
  <c r="E7" i="21"/>
  <c r="F6" i="21"/>
  <c r="E6" i="21"/>
  <c r="F5" i="21"/>
  <c r="E5" i="21"/>
  <c r="D4" i="21"/>
  <c r="C4" i="21"/>
  <c r="B4" i="21"/>
  <c r="B114" i="21" l="1"/>
  <c r="B117" i="21" s="1"/>
  <c r="B112" i="21"/>
  <c r="F201" i="21"/>
  <c r="E159" i="21"/>
  <c r="E46" i="21"/>
  <c r="E53" i="21"/>
  <c r="B55" i="21"/>
  <c r="C112" i="21"/>
  <c r="D114" i="21"/>
  <c r="D117" i="21" s="1"/>
  <c r="C159" i="21"/>
  <c r="B197" i="21"/>
  <c r="F46" i="21"/>
  <c r="E51" i="21"/>
  <c r="E111" i="21"/>
  <c r="B116" i="21"/>
  <c r="E158" i="21"/>
  <c r="D159" i="21"/>
  <c r="F159" i="21" s="1"/>
  <c r="D55" i="21"/>
  <c r="F111" i="21"/>
  <c r="C116" i="21"/>
  <c r="E196" i="21"/>
  <c r="E201" i="21"/>
  <c r="E114" i="21" l="1"/>
  <c r="F114" i="21"/>
  <c r="F116" i="21"/>
  <c r="E116" i="21"/>
  <c r="E197" i="21"/>
  <c r="F197" i="21"/>
  <c r="E55" i="21"/>
  <c r="F55" i="21"/>
  <c r="F117" i="21"/>
  <c r="E117" i="21"/>
  <c r="L327" i="16" l="1"/>
  <c r="L328" i="16"/>
  <c r="L329" i="16"/>
  <c r="L330" i="16"/>
  <c r="L331" i="16"/>
  <c r="L332" i="16"/>
  <c r="L333" i="16"/>
  <c r="L326" i="16"/>
  <c r="L284" i="16"/>
  <c r="L283" i="16"/>
  <c r="L282" i="16"/>
  <c r="L281" i="16"/>
  <c r="L280" i="16"/>
  <c r="L279" i="16"/>
  <c r="L278" i="16"/>
  <c r="L277" i="16"/>
  <c r="L276" i="16"/>
  <c r="L275" i="16"/>
  <c r="L274" i="16"/>
  <c r="L273" i="16"/>
  <c r="L272" i="16"/>
  <c r="L271" i="16"/>
  <c r="L270" i="16"/>
  <c r="L269" i="16"/>
  <c r="L268" i="16"/>
  <c r="L267" i="16"/>
  <c r="L266" i="16"/>
  <c r="L265" i="16"/>
  <c r="L264" i="16"/>
  <c r="L263" i="16"/>
  <c r="L262" i="16"/>
  <c r="L261" i="16"/>
  <c r="L260" i="16"/>
  <c r="L259" i="16"/>
  <c r="L181" i="16"/>
  <c r="L180" i="16"/>
  <c r="L178" i="16"/>
  <c r="L176" i="16"/>
  <c r="L144" i="16"/>
  <c r="L143" i="16"/>
  <c r="L118" i="16"/>
  <c r="L116" i="16"/>
  <c r="L110" i="16"/>
  <c r="L109" i="16"/>
  <c r="L108" i="16"/>
  <c r="L106" i="16"/>
  <c r="L105" i="16"/>
  <c r="L103" i="16"/>
  <c r="L99" i="16"/>
  <c r="L98" i="16"/>
  <c r="L94" i="16"/>
  <c r="L93" i="16"/>
  <c r="L92" i="16"/>
  <c r="L91" i="16"/>
  <c r="L88" i="16"/>
  <c r="L87" i="16"/>
  <c r="L84" i="16"/>
  <c r="L83" i="16"/>
  <c r="L78" i="16"/>
  <c r="L77" i="16"/>
  <c r="L76" i="16"/>
  <c r="L74" i="16"/>
  <c r="L72" i="16"/>
  <c r="L71" i="16"/>
  <c r="L70" i="16"/>
  <c r="L69" i="16"/>
  <c r="L68" i="16"/>
  <c r="L67" i="16"/>
  <c r="L65" i="16"/>
  <c r="L64" i="16"/>
  <c r="L62" i="16"/>
  <c r="L61" i="16"/>
  <c r="L59" i="16"/>
  <c r="L49" i="16"/>
  <c r="L41" i="16"/>
  <c r="L40" i="16"/>
  <c r="L39" i="16"/>
  <c r="L32" i="16"/>
  <c r="L29" i="16"/>
  <c r="L131" i="16"/>
  <c r="L133" i="16"/>
  <c r="L134" i="16"/>
  <c r="L209" i="16"/>
  <c r="L210" i="16"/>
  <c r="L220" i="16"/>
  <c r="L289" i="16"/>
  <c r="L290" i="16"/>
  <c r="L291" i="16"/>
  <c r="L293" i="16"/>
  <c r="L297" i="16"/>
  <c r="L311" i="16"/>
  <c r="L28" i="16"/>
  <c r="L318" i="16"/>
  <c r="L317" i="16"/>
  <c r="L316" i="16"/>
  <c r="L315" i="16"/>
  <c r="L303" i="16"/>
  <c r="L302" i="16"/>
  <c r="L301" i="16"/>
  <c r="L300" i="16"/>
  <c r="L299" i="16"/>
  <c r="L298" i="16"/>
  <c r="L296" i="16"/>
  <c r="L295" i="16"/>
  <c r="L294" i="16"/>
  <c r="L292" i="16"/>
  <c r="L288" i="16"/>
  <c r="L287" i="16"/>
  <c r="L286" i="16"/>
  <c r="L258" i="16"/>
  <c r="L257" i="16"/>
  <c r="L256" i="16"/>
  <c r="L255" i="16"/>
  <c r="L254" i="16"/>
  <c r="L253" i="16"/>
  <c r="L252" i="16"/>
  <c r="L251" i="16"/>
  <c r="L250" i="16"/>
  <c r="L249" i="16"/>
  <c r="L248" i="16"/>
  <c r="L247" i="16"/>
  <c r="L246" i="16"/>
  <c r="L245" i="16"/>
  <c r="L244" i="16"/>
  <c r="L243" i="16"/>
  <c r="L242" i="16"/>
  <c r="L241" i="16"/>
  <c r="L240" i="16"/>
  <c r="L239" i="16"/>
  <c r="L238" i="16"/>
  <c r="L237" i="16"/>
  <c r="L236" i="16"/>
  <c r="L235" i="16"/>
  <c r="L234" i="16"/>
  <c r="L233" i="16"/>
  <c r="L232" i="16"/>
  <c r="L231" i="16"/>
  <c r="L230" i="16"/>
  <c r="L229" i="16"/>
  <c r="L228" i="16"/>
  <c r="L227" i="16"/>
  <c r="L226" i="16"/>
  <c r="L219" i="16"/>
  <c r="L218" i="16"/>
  <c r="L214" i="16"/>
  <c r="L213" i="16"/>
  <c r="L212" i="16"/>
  <c r="L208" i="16"/>
  <c r="L207" i="16"/>
  <c r="L206" i="16"/>
  <c r="L171" i="16"/>
  <c r="L170" i="16"/>
  <c r="L169" i="16"/>
  <c r="L158" i="16"/>
  <c r="L157" i="16"/>
  <c r="L142" i="16"/>
  <c r="L141" i="16"/>
  <c r="L120" i="16"/>
  <c r="L119" i="16"/>
  <c r="L102" i="16"/>
  <c r="L101" i="16"/>
  <c r="L100" i="16"/>
  <c r="L97" i="16"/>
  <c r="L96" i="16"/>
  <c r="L95" i="16"/>
  <c r="L90" i="16"/>
  <c r="L89" i="16"/>
  <c r="L86" i="16"/>
  <c r="L85" i="16"/>
  <c r="L82" i="16"/>
  <c r="L81" i="16"/>
  <c r="L58" i="16"/>
  <c r="L57" i="16"/>
  <c r="L56" i="16"/>
  <c r="L55" i="16"/>
  <c r="L54" i="16"/>
  <c r="L53" i="16"/>
  <c r="L52" i="16"/>
  <c r="L51" i="16"/>
  <c r="L50" i="16"/>
  <c r="L48" i="16"/>
  <c r="L47" i="16"/>
  <c r="L46" i="16"/>
  <c r="L45" i="16"/>
  <c r="L44" i="16"/>
  <c r="L43" i="16"/>
  <c r="L42" i="16"/>
  <c r="L38" i="16"/>
  <c r="L37" i="16"/>
  <c r="L36" i="16"/>
  <c r="L31" i="16"/>
  <c r="L30" i="16"/>
  <c r="L18" i="16"/>
  <c r="L16" i="16"/>
  <c r="B112" i="18" l="1"/>
  <c r="C112" i="18"/>
  <c r="L117" i="16" l="1"/>
  <c r="L115" i="16"/>
  <c r="L113" i="16"/>
  <c r="L27" i="16"/>
  <c r="L26" i="16"/>
  <c r="L25" i="16"/>
  <c r="L24" i="16"/>
  <c r="L23" i="16"/>
  <c r="L22" i="16"/>
  <c r="L20" i="16"/>
  <c r="L325" i="16"/>
  <c r="L324" i="16"/>
  <c r="L323" i="16"/>
  <c r="L114" i="16"/>
  <c r="L112" i="16"/>
  <c r="L17" i="16"/>
  <c r="L322" i="16" l="1"/>
  <c r="L321" i="16"/>
  <c r="L320" i="16"/>
  <c r="L319" i="16"/>
  <c r="L15" i="16"/>
  <c r="L14" i="16"/>
  <c r="L13" i="16"/>
  <c r="L10" i="16"/>
  <c r="L11" i="16"/>
  <c r="L12" i="16"/>
  <c r="L9" i="16"/>
  <c r="L8" i="16"/>
  <c r="K9" i="16"/>
  <c r="K8" i="16"/>
  <c r="A9" i="16"/>
  <c r="A8" i="16"/>
  <c r="K341" i="16" l="1"/>
  <c r="L182" i="16" l="1"/>
  <c r="L179" i="16"/>
  <c r="L177" i="16"/>
  <c r="L111" i="16"/>
  <c r="L107" i="16"/>
  <c r="L104" i="16"/>
  <c r="L80" i="16"/>
  <c r="L79" i="16"/>
  <c r="L75" i="16"/>
  <c r="L73" i="16"/>
  <c r="L66" i="16"/>
  <c r="L63" i="16"/>
  <c r="L60" i="16"/>
  <c r="L21" i="16"/>
  <c r="L19" i="16"/>
  <c r="L33" i="16"/>
  <c r="L34" i="16"/>
  <c r="L35" i="16"/>
  <c r="L121" i="16"/>
  <c r="L122" i="16"/>
  <c r="L123" i="16"/>
  <c r="L124" i="16"/>
  <c r="L125" i="16"/>
  <c r="L126" i="16"/>
  <c r="L127" i="16"/>
  <c r="L128" i="16"/>
  <c r="L129" i="16"/>
  <c r="L130" i="16"/>
  <c r="L132" i="16"/>
  <c r="L135" i="16"/>
  <c r="L136" i="16"/>
  <c r="L137" i="16"/>
  <c r="L138" i="16"/>
  <c r="L139" i="16"/>
  <c r="L140" i="16"/>
  <c r="L145" i="16"/>
  <c r="L146" i="16"/>
  <c r="L147" i="16"/>
  <c r="L148" i="16"/>
  <c r="L149" i="16"/>
  <c r="L150" i="16"/>
  <c r="L151" i="16"/>
  <c r="L152" i="16"/>
  <c r="L153" i="16"/>
  <c r="L154" i="16"/>
  <c r="L155" i="16"/>
  <c r="L156" i="16"/>
  <c r="L159" i="16"/>
  <c r="L160" i="16"/>
  <c r="L161" i="16"/>
  <c r="L162" i="16"/>
  <c r="L163" i="16"/>
  <c r="L164" i="16"/>
  <c r="L165" i="16"/>
  <c r="L166" i="16"/>
  <c r="L167" i="16"/>
  <c r="L168" i="16"/>
  <c r="L172" i="16"/>
  <c r="L173" i="16"/>
  <c r="L174" i="16"/>
  <c r="L175" i="16"/>
  <c r="L183" i="16"/>
  <c r="L184" i="16"/>
  <c r="L185" i="16"/>
  <c r="L186" i="16"/>
  <c r="L187" i="16"/>
  <c r="L188" i="16"/>
  <c r="L189" i="16"/>
  <c r="L190" i="16"/>
  <c r="L191" i="16"/>
  <c r="L192" i="16"/>
  <c r="L193" i="16"/>
  <c r="L194" i="16"/>
  <c r="L195" i="16"/>
  <c r="L196" i="16"/>
  <c r="L197" i="16"/>
  <c r="L198" i="16"/>
  <c r="L199" i="16"/>
  <c r="L200" i="16"/>
  <c r="L201" i="16"/>
  <c r="L202" i="16"/>
  <c r="L203" i="16"/>
  <c r="L204" i="16"/>
  <c r="L205" i="16"/>
  <c r="L211" i="16"/>
  <c r="L215" i="16"/>
  <c r="L216" i="16"/>
  <c r="L217" i="16"/>
  <c r="L221" i="16"/>
  <c r="L222" i="16"/>
  <c r="L223" i="16"/>
  <c r="L224" i="16"/>
  <c r="L225" i="16"/>
  <c r="L285" i="16"/>
  <c r="L304" i="16"/>
  <c r="L305" i="16"/>
  <c r="L306" i="16"/>
  <c r="L307" i="16"/>
  <c r="L308" i="16"/>
  <c r="L309" i="16"/>
  <c r="L310" i="16"/>
  <c r="L312" i="16"/>
  <c r="L313" i="16"/>
  <c r="L314" i="16"/>
  <c r="L334" i="16"/>
  <c r="L335" i="16"/>
  <c r="L336" i="16"/>
  <c r="L337" i="16"/>
  <c r="L338" i="16"/>
  <c r="L339" i="16"/>
  <c r="L340" i="16"/>
  <c r="L341" i="16" l="1"/>
  <c r="B111" i="15"/>
  <c r="H108" i="15"/>
  <c r="K322" i="13"/>
  <c r="L306" i="13"/>
  <c r="L305" i="13"/>
  <c r="L304" i="13"/>
  <c r="L303" i="13" l="1"/>
  <c r="L302" i="13"/>
  <c r="L301" i="13"/>
  <c r="L300" i="13"/>
  <c r="K328" i="11"/>
  <c r="L156" i="13"/>
  <c r="L155" i="13"/>
  <c r="L131" i="13"/>
  <c r="L132" i="13"/>
  <c r="L133" i="13"/>
  <c r="L130" i="13"/>
  <c r="L129" i="13"/>
  <c r="L128" i="13"/>
  <c r="L127" i="13"/>
  <c r="L126" i="13"/>
  <c r="L125" i="13"/>
  <c r="L124" i="13"/>
  <c r="L123" i="13"/>
  <c r="L122" i="13"/>
  <c r="L121" i="13"/>
  <c r="L120" i="13"/>
  <c r="L119" i="13"/>
  <c r="L118" i="13"/>
  <c r="L117" i="13"/>
  <c r="L116" i="13"/>
  <c r="L115" i="13"/>
  <c r="L114" i="13"/>
  <c r="L113" i="13"/>
  <c r="L112" i="13"/>
  <c r="L111" i="13"/>
  <c r="L110" i="13"/>
  <c r="L109" i="13"/>
  <c r="L108" i="13"/>
  <c r="L107" i="13"/>
  <c r="L103" i="13"/>
  <c r="L101" i="13"/>
  <c r="L93" i="13"/>
  <c r="L92" i="13"/>
  <c r="L91" i="13"/>
  <c r="L88" i="13"/>
  <c r="L87" i="13"/>
  <c r="L86" i="13"/>
  <c r="L81" i="13"/>
  <c r="L80" i="13"/>
  <c r="L77" i="13"/>
  <c r="L76" i="13"/>
  <c r="L75" i="13"/>
  <c r="L74" i="13"/>
  <c r="L56" i="13"/>
  <c r="L55" i="13"/>
  <c r="L54" i="13"/>
  <c r="L53" i="13"/>
  <c r="L52" i="13"/>
  <c r="L51" i="13"/>
  <c r="L50" i="13"/>
  <c r="L49" i="13"/>
  <c r="L48" i="13"/>
  <c r="L47" i="13"/>
  <c r="L39" i="13"/>
  <c r="L40" i="13"/>
  <c r="L41" i="13"/>
  <c r="L42" i="13"/>
  <c r="L43" i="13"/>
  <c r="L44" i="13"/>
  <c r="L38" i="13"/>
  <c r="L34" i="13"/>
  <c r="L33" i="13"/>
  <c r="L32" i="13"/>
  <c r="L29" i="13"/>
  <c r="L18" i="13"/>
  <c r="L17" i="13"/>
  <c r="L16" i="13"/>
  <c r="L15" i="13"/>
  <c r="L12" i="13"/>
  <c r="L11" i="13"/>
  <c r="L10" i="13"/>
  <c r="L9" i="13"/>
  <c r="L8" i="13"/>
  <c r="L106" i="13"/>
  <c r="L105" i="13"/>
  <c r="L104" i="13"/>
  <c r="L102" i="13"/>
  <c r="L100" i="13"/>
  <c r="L99" i="13"/>
  <c r="L98" i="13"/>
  <c r="L97" i="13"/>
  <c r="L96" i="13"/>
  <c r="L95" i="13"/>
  <c r="L94" i="13"/>
  <c r="L90" i="13"/>
  <c r="L89" i="13"/>
  <c r="L85" i="13"/>
  <c r="L84" i="13"/>
  <c r="L83" i="13"/>
  <c r="L82" i="13"/>
  <c r="L79" i="13"/>
  <c r="L78" i="13"/>
  <c r="L73" i="13"/>
  <c r="L72" i="13"/>
  <c r="L71" i="13"/>
  <c r="L70" i="13"/>
  <c r="L69" i="13"/>
  <c r="L68" i="13"/>
  <c r="L67" i="13"/>
  <c r="L66" i="13"/>
  <c r="L65" i="13"/>
  <c r="L64" i="13"/>
  <c r="L63" i="13"/>
  <c r="L62" i="13"/>
  <c r="L61" i="13"/>
  <c r="L60" i="13"/>
  <c r="L59" i="13"/>
  <c r="L58" i="13"/>
  <c r="L57" i="13"/>
  <c r="L46" i="13"/>
  <c r="L45" i="13"/>
  <c r="L37" i="13"/>
  <c r="L36" i="13"/>
  <c r="L35" i="13"/>
  <c r="L31" i="13"/>
  <c r="L30" i="13"/>
  <c r="L28" i="13"/>
  <c r="L27" i="13"/>
  <c r="L26" i="13"/>
  <c r="L25" i="13"/>
  <c r="L24" i="13"/>
  <c r="L23" i="13"/>
  <c r="L22" i="13"/>
  <c r="L21" i="13"/>
  <c r="L20" i="13"/>
  <c r="L19" i="13"/>
  <c r="L14" i="13"/>
  <c r="L13" i="13"/>
  <c r="B46" i="15"/>
  <c r="L322" i="13" l="1"/>
  <c r="K9" i="13" l="1"/>
  <c r="K8" i="13"/>
  <c r="C201" i="15"/>
  <c r="F200" i="15"/>
  <c r="E200" i="15"/>
  <c r="D196" i="15"/>
  <c r="D197" i="15" s="1"/>
  <c r="C196" i="15"/>
  <c r="E196" i="15" s="1"/>
  <c r="B196" i="15"/>
  <c r="F196" i="15" s="1"/>
  <c r="F195" i="15"/>
  <c r="E195" i="15"/>
  <c r="F194" i="15"/>
  <c r="E194" i="15"/>
  <c r="F193" i="15"/>
  <c r="E193" i="15"/>
  <c r="F192" i="15"/>
  <c r="E192" i="15"/>
  <c r="F191" i="15"/>
  <c r="E191" i="15"/>
  <c r="F190" i="15"/>
  <c r="E190" i="15"/>
  <c r="F189" i="15"/>
  <c r="E189" i="15"/>
  <c r="F188" i="15"/>
  <c r="E188" i="15"/>
  <c r="F187" i="15"/>
  <c r="E187" i="15"/>
  <c r="F186" i="15"/>
  <c r="E186" i="15"/>
  <c r="F185" i="15"/>
  <c r="E185" i="15"/>
  <c r="F184" i="15"/>
  <c r="E184" i="15"/>
  <c r="F183" i="15"/>
  <c r="E183" i="15"/>
  <c r="F182" i="15"/>
  <c r="E182" i="15"/>
  <c r="F181" i="15"/>
  <c r="E181" i="15"/>
  <c r="F180" i="15"/>
  <c r="E180" i="15"/>
  <c r="F179" i="15"/>
  <c r="E179" i="15"/>
  <c r="F178" i="15"/>
  <c r="E178" i="15"/>
  <c r="F177" i="15"/>
  <c r="E177" i="15"/>
  <c r="F176" i="15"/>
  <c r="E176" i="15"/>
  <c r="F175" i="15"/>
  <c r="E175" i="15"/>
  <c r="F174" i="15"/>
  <c r="E174" i="15"/>
  <c r="F173" i="15"/>
  <c r="E173" i="15"/>
  <c r="F172" i="15"/>
  <c r="E172" i="15"/>
  <c r="F171" i="15"/>
  <c r="E171" i="15"/>
  <c r="F170" i="15"/>
  <c r="E170" i="15"/>
  <c r="F169" i="15"/>
  <c r="E169" i="15"/>
  <c r="F168" i="15"/>
  <c r="E168" i="15"/>
  <c r="F167" i="15"/>
  <c r="E167" i="15"/>
  <c r="F166" i="15"/>
  <c r="E166" i="15"/>
  <c r="F165" i="15"/>
  <c r="E165" i="15"/>
  <c r="F164" i="15"/>
  <c r="E164" i="15"/>
  <c r="F163" i="15"/>
  <c r="E163" i="15"/>
  <c r="F162" i="15"/>
  <c r="E162" i="15"/>
  <c r="D161" i="15"/>
  <c r="C161" i="15"/>
  <c r="B161" i="15"/>
  <c r="E158" i="15"/>
  <c r="D158" i="15"/>
  <c r="D201" i="15" s="1"/>
  <c r="C158" i="15"/>
  <c r="B158" i="15"/>
  <c r="B201" i="15" s="1"/>
  <c r="F157" i="15"/>
  <c r="E157" i="15"/>
  <c r="F156" i="15"/>
  <c r="E156" i="15"/>
  <c r="F155" i="15"/>
  <c r="E155" i="15"/>
  <c r="F154" i="15"/>
  <c r="E154" i="15"/>
  <c r="F153" i="15"/>
  <c r="E153" i="15"/>
  <c r="F152" i="15"/>
  <c r="E152" i="15"/>
  <c r="F151" i="15"/>
  <c r="E151" i="15"/>
  <c r="F150" i="15"/>
  <c r="E150" i="15"/>
  <c r="F149" i="15"/>
  <c r="E149" i="15"/>
  <c r="F148" i="15"/>
  <c r="E148" i="15"/>
  <c r="F147" i="15"/>
  <c r="E147" i="15"/>
  <c r="F146" i="15"/>
  <c r="E146" i="15"/>
  <c r="F145" i="15"/>
  <c r="E145" i="15"/>
  <c r="F144" i="15"/>
  <c r="E144" i="15"/>
  <c r="F143" i="15"/>
  <c r="E143" i="15"/>
  <c r="F142" i="15"/>
  <c r="E142" i="15"/>
  <c r="F141" i="15"/>
  <c r="E141" i="15"/>
  <c r="F140" i="15"/>
  <c r="E140" i="15"/>
  <c r="F139" i="15"/>
  <c r="E139" i="15"/>
  <c r="F138" i="15"/>
  <c r="E138" i="15"/>
  <c r="F137" i="15"/>
  <c r="E137" i="15"/>
  <c r="F136" i="15"/>
  <c r="E136" i="15"/>
  <c r="F135" i="15"/>
  <c r="E135" i="15"/>
  <c r="F134" i="15"/>
  <c r="E134" i="15"/>
  <c r="F133" i="15"/>
  <c r="E133" i="15"/>
  <c r="F132" i="15"/>
  <c r="E132" i="15"/>
  <c r="F131" i="15"/>
  <c r="E131" i="15"/>
  <c r="F130" i="15"/>
  <c r="E130" i="15"/>
  <c r="F129" i="15"/>
  <c r="E129" i="15"/>
  <c r="F128" i="15"/>
  <c r="E128" i="15"/>
  <c r="F127" i="15"/>
  <c r="E127" i="15"/>
  <c r="F126" i="15"/>
  <c r="E126" i="15"/>
  <c r="F125" i="15"/>
  <c r="E125" i="15"/>
  <c r="F124" i="15"/>
  <c r="E124" i="15"/>
  <c r="F123" i="15"/>
  <c r="E123" i="15"/>
  <c r="F122" i="15"/>
  <c r="E122" i="15"/>
  <c r="F121" i="15"/>
  <c r="E121" i="15"/>
  <c r="F120" i="15"/>
  <c r="E120" i="15"/>
  <c r="D119" i="15"/>
  <c r="C119" i="15"/>
  <c r="B119" i="15"/>
  <c r="C116" i="15"/>
  <c r="F115" i="15"/>
  <c r="E115" i="15"/>
  <c r="D111" i="15"/>
  <c r="D116" i="15" s="1"/>
  <c r="C111" i="15"/>
  <c r="C114" i="15" s="1"/>
  <c r="C117" i="15" s="1"/>
  <c r="B112" i="15"/>
  <c r="F110" i="15"/>
  <c r="E110" i="15"/>
  <c r="F109" i="15"/>
  <c r="E109" i="15"/>
  <c r="F108" i="15"/>
  <c r="E108" i="15"/>
  <c r="F107" i="15"/>
  <c r="E107" i="15"/>
  <c r="F106" i="15"/>
  <c r="E106" i="15"/>
  <c r="F105" i="15"/>
  <c r="E105" i="15"/>
  <c r="F104" i="15"/>
  <c r="E104" i="15"/>
  <c r="F103" i="15"/>
  <c r="E103" i="15"/>
  <c r="F102" i="15"/>
  <c r="E102" i="15"/>
  <c r="F101" i="15"/>
  <c r="E101" i="15"/>
  <c r="F100" i="15"/>
  <c r="E100" i="15"/>
  <c r="F99" i="15"/>
  <c r="E99" i="15"/>
  <c r="F98" i="15"/>
  <c r="E98" i="15"/>
  <c r="F97" i="15"/>
  <c r="E97" i="15"/>
  <c r="F96" i="15"/>
  <c r="E96" i="15"/>
  <c r="F95" i="15"/>
  <c r="E95" i="15"/>
  <c r="F94" i="15"/>
  <c r="E94" i="15"/>
  <c r="F93" i="15"/>
  <c r="E93" i="15"/>
  <c r="F92" i="15"/>
  <c r="E92" i="15"/>
  <c r="F91" i="15"/>
  <c r="E91" i="15"/>
  <c r="F90" i="15"/>
  <c r="E90" i="15"/>
  <c r="F89" i="15"/>
  <c r="E89" i="15"/>
  <c r="F88" i="15"/>
  <c r="E88" i="15"/>
  <c r="F87" i="15"/>
  <c r="E87" i="15"/>
  <c r="F86" i="15"/>
  <c r="E86" i="15"/>
  <c r="F85" i="15"/>
  <c r="E85" i="15"/>
  <c r="F84" i="15"/>
  <c r="E84" i="15"/>
  <c r="F83" i="15"/>
  <c r="E83" i="15"/>
  <c r="F82" i="15"/>
  <c r="E82" i="15"/>
  <c r="F81" i="15"/>
  <c r="E81" i="15"/>
  <c r="F80" i="15"/>
  <c r="E80" i="15"/>
  <c r="F79" i="15"/>
  <c r="E79" i="15"/>
  <c r="F78" i="15"/>
  <c r="E78" i="15"/>
  <c r="F77" i="15"/>
  <c r="E77" i="15"/>
  <c r="F76" i="15"/>
  <c r="E76" i="15"/>
  <c r="F75" i="15"/>
  <c r="E75" i="15"/>
  <c r="F74" i="15"/>
  <c r="E74" i="15"/>
  <c r="F73" i="15"/>
  <c r="E73" i="15"/>
  <c r="F72" i="15"/>
  <c r="E72" i="15"/>
  <c r="F71" i="15"/>
  <c r="E71" i="15"/>
  <c r="F70" i="15"/>
  <c r="E70" i="15"/>
  <c r="F69" i="15"/>
  <c r="E69" i="15"/>
  <c r="F68" i="15"/>
  <c r="E68" i="15"/>
  <c r="F67" i="15"/>
  <c r="E67" i="15"/>
  <c r="F66" i="15"/>
  <c r="E66" i="15"/>
  <c r="F65" i="15"/>
  <c r="E65" i="15"/>
  <c r="F64" i="15"/>
  <c r="E64" i="15"/>
  <c r="F63" i="15"/>
  <c r="E63" i="15"/>
  <c r="F62" i="15"/>
  <c r="E62" i="15"/>
  <c r="F61" i="15"/>
  <c r="E61" i="15"/>
  <c r="F60" i="15"/>
  <c r="E60" i="15"/>
  <c r="F59" i="15"/>
  <c r="E59" i="15"/>
  <c r="F58" i="15"/>
  <c r="E58" i="15"/>
  <c r="D57" i="15"/>
  <c r="C57" i="15"/>
  <c r="B57" i="15"/>
  <c r="D55" i="15"/>
  <c r="F54" i="15"/>
  <c r="E54" i="15"/>
  <c r="D53" i="15"/>
  <c r="C53" i="15"/>
  <c r="B53" i="15"/>
  <c r="F53" i="15" s="1"/>
  <c r="F52" i="15"/>
  <c r="E52" i="15"/>
  <c r="D51" i="15"/>
  <c r="C51" i="15"/>
  <c r="B51" i="15"/>
  <c r="F51" i="15" s="1"/>
  <c r="F50" i="15"/>
  <c r="E50" i="15"/>
  <c r="F49" i="15"/>
  <c r="E49" i="15"/>
  <c r="F48" i="15"/>
  <c r="E48" i="15"/>
  <c r="F47" i="15"/>
  <c r="E47" i="15"/>
  <c r="D46" i="15"/>
  <c r="D159" i="15" s="1"/>
  <c r="C46" i="15"/>
  <c r="C55" i="15" s="1"/>
  <c r="F46" i="15"/>
  <c r="F45" i="15"/>
  <c r="E45" i="15"/>
  <c r="F44" i="15"/>
  <c r="E44" i="15"/>
  <c r="F43" i="15"/>
  <c r="E43" i="15"/>
  <c r="F42" i="15"/>
  <c r="E42" i="15"/>
  <c r="F41" i="15"/>
  <c r="E41" i="15"/>
  <c r="F40" i="15"/>
  <c r="E40" i="15"/>
  <c r="F39" i="15"/>
  <c r="E39" i="15"/>
  <c r="F38" i="15"/>
  <c r="E38" i="15"/>
  <c r="F37" i="15"/>
  <c r="E37" i="15"/>
  <c r="F36" i="15"/>
  <c r="E36" i="15"/>
  <c r="F35" i="15"/>
  <c r="E35" i="15"/>
  <c r="F34" i="15"/>
  <c r="E34" i="15"/>
  <c r="F33" i="15"/>
  <c r="E33" i="15"/>
  <c r="F32" i="15"/>
  <c r="E32" i="15"/>
  <c r="F31" i="15"/>
  <c r="E31" i="15"/>
  <c r="F30" i="15"/>
  <c r="E30" i="15"/>
  <c r="F29" i="15"/>
  <c r="E29" i="15"/>
  <c r="F28" i="15"/>
  <c r="E28" i="15"/>
  <c r="F27" i="15"/>
  <c r="E27" i="15"/>
  <c r="F26" i="15"/>
  <c r="E26" i="15"/>
  <c r="F25" i="15"/>
  <c r="E25" i="15"/>
  <c r="F24" i="15"/>
  <c r="E24" i="15"/>
  <c r="F23" i="15"/>
  <c r="E23" i="15"/>
  <c r="F22" i="15"/>
  <c r="E22" i="15"/>
  <c r="F21" i="15"/>
  <c r="E21" i="15"/>
  <c r="F20" i="15"/>
  <c r="E20" i="15"/>
  <c r="F19" i="15"/>
  <c r="E19" i="15"/>
  <c r="F18" i="15"/>
  <c r="E18" i="15"/>
  <c r="F17" i="15"/>
  <c r="E17" i="15"/>
  <c r="F16" i="15"/>
  <c r="E16" i="15"/>
  <c r="F15" i="15"/>
  <c r="E15" i="15"/>
  <c r="F14" i="15"/>
  <c r="E14" i="15"/>
  <c r="F13" i="15"/>
  <c r="E13" i="15"/>
  <c r="F12" i="15"/>
  <c r="E12" i="15"/>
  <c r="F11" i="15"/>
  <c r="E11" i="15"/>
  <c r="F10" i="15"/>
  <c r="E10" i="15"/>
  <c r="F9" i="15"/>
  <c r="E9" i="15"/>
  <c r="F8" i="15"/>
  <c r="E8" i="15"/>
  <c r="F7" i="15"/>
  <c r="E7" i="15"/>
  <c r="F6" i="15"/>
  <c r="E6" i="15"/>
  <c r="F5" i="15"/>
  <c r="E5" i="15"/>
  <c r="D4" i="15"/>
  <c r="C4" i="15"/>
  <c r="B4" i="15"/>
  <c r="E111" i="15" l="1"/>
  <c r="F201" i="15"/>
  <c r="E201" i="15"/>
  <c r="E46" i="15"/>
  <c r="E53" i="15"/>
  <c r="B55" i="15"/>
  <c r="C112" i="15"/>
  <c r="D114" i="15"/>
  <c r="D117" i="15" s="1"/>
  <c r="C159" i="15"/>
  <c r="B197" i="15"/>
  <c r="E51" i="15"/>
  <c r="D112" i="15"/>
  <c r="B116" i="15"/>
  <c r="C197" i="15"/>
  <c r="F111" i="15"/>
  <c r="B114" i="15"/>
  <c r="F158" i="15"/>
  <c r="B159" i="15"/>
  <c r="F159" i="15" l="1"/>
  <c r="E159" i="15"/>
  <c r="E197" i="15"/>
  <c r="F197" i="15"/>
  <c r="F116" i="15"/>
  <c r="E116" i="15"/>
  <c r="B117" i="15"/>
  <c r="F114" i="15"/>
  <c r="E114" i="15"/>
  <c r="E55" i="15"/>
  <c r="F55" i="15"/>
  <c r="F117" i="15" l="1"/>
  <c r="E117" i="15"/>
  <c r="L9" i="11" l="1"/>
  <c r="L8" i="11"/>
  <c r="F200" i="12"/>
  <c r="E200" i="12"/>
  <c r="E196" i="12"/>
  <c r="D196" i="12"/>
  <c r="C196" i="12"/>
  <c r="B196" i="12"/>
  <c r="F196" i="12" s="1"/>
  <c r="F195" i="12"/>
  <c r="E195" i="12"/>
  <c r="F194" i="12"/>
  <c r="E194" i="12"/>
  <c r="F193" i="12"/>
  <c r="E193" i="12"/>
  <c r="F192" i="12"/>
  <c r="E192" i="12"/>
  <c r="F191" i="12"/>
  <c r="E191" i="12"/>
  <c r="F190" i="12"/>
  <c r="E190" i="12"/>
  <c r="F189" i="12"/>
  <c r="E189" i="12"/>
  <c r="F188" i="12"/>
  <c r="E188" i="12"/>
  <c r="F187" i="12"/>
  <c r="E187" i="12"/>
  <c r="F186" i="12"/>
  <c r="E186" i="12"/>
  <c r="F185" i="12"/>
  <c r="E185" i="12"/>
  <c r="F184" i="12"/>
  <c r="E184" i="12"/>
  <c r="F183" i="12"/>
  <c r="E183" i="12"/>
  <c r="F182" i="12"/>
  <c r="E182" i="12"/>
  <c r="F181" i="12"/>
  <c r="E181" i="12"/>
  <c r="F180" i="12"/>
  <c r="E180" i="12"/>
  <c r="F179" i="12"/>
  <c r="E179" i="12"/>
  <c r="F178" i="12"/>
  <c r="E178" i="12"/>
  <c r="F177" i="12"/>
  <c r="E177" i="12"/>
  <c r="F176" i="12"/>
  <c r="E176" i="12"/>
  <c r="F175" i="12"/>
  <c r="E175" i="12"/>
  <c r="F174" i="12"/>
  <c r="E174" i="12"/>
  <c r="F173" i="12"/>
  <c r="E173" i="12"/>
  <c r="F172" i="12"/>
  <c r="E172" i="12"/>
  <c r="F171" i="12"/>
  <c r="E171" i="12"/>
  <c r="F170" i="12"/>
  <c r="E170" i="12"/>
  <c r="F169" i="12"/>
  <c r="E169" i="12"/>
  <c r="F168" i="12"/>
  <c r="E168" i="12"/>
  <c r="F167" i="12"/>
  <c r="E167" i="12"/>
  <c r="F166" i="12"/>
  <c r="E166" i="12"/>
  <c r="F165" i="12"/>
  <c r="E165" i="12"/>
  <c r="F164" i="12"/>
  <c r="E164" i="12"/>
  <c r="F163" i="12"/>
  <c r="E163" i="12"/>
  <c r="F162" i="12"/>
  <c r="E162" i="12"/>
  <c r="D161" i="12"/>
  <c r="C161" i="12"/>
  <c r="B161" i="12"/>
  <c r="D158" i="12"/>
  <c r="D201" i="12" s="1"/>
  <c r="C158" i="12"/>
  <c r="C201" i="12" s="1"/>
  <c r="B158" i="12"/>
  <c r="B201" i="12" s="1"/>
  <c r="F157" i="12"/>
  <c r="E157" i="12"/>
  <c r="F156" i="12"/>
  <c r="E156" i="12"/>
  <c r="F155" i="12"/>
  <c r="E155" i="12"/>
  <c r="F154" i="12"/>
  <c r="E154" i="12"/>
  <c r="F153" i="12"/>
  <c r="E153" i="12"/>
  <c r="F152" i="12"/>
  <c r="E152" i="12"/>
  <c r="F151" i="12"/>
  <c r="E151" i="12"/>
  <c r="F150" i="12"/>
  <c r="E150" i="12"/>
  <c r="F149" i="12"/>
  <c r="E149" i="12"/>
  <c r="F148" i="12"/>
  <c r="E148" i="12"/>
  <c r="F147" i="12"/>
  <c r="E147" i="12"/>
  <c r="F146" i="12"/>
  <c r="E146" i="12"/>
  <c r="F145" i="12"/>
  <c r="E145" i="12"/>
  <c r="F144" i="12"/>
  <c r="E144" i="12"/>
  <c r="F143" i="12"/>
  <c r="E143" i="12"/>
  <c r="F142" i="12"/>
  <c r="E142" i="12"/>
  <c r="F141" i="12"/>
  <c r="E141" i="12"/>
  <c r="F140" i="12"/>
  <c r="E140" i="12"/>
  <c r="F139" i="12"/>
  <c r="E139" i="12"/>
  <c r="F138" i="12"/>
  <c r="E138" i="12"/>
  <c r="F137" i="12"/>
  <c r="E137" i="12"/>
  <c r="F136" i="12"/>
  <c r="E136" i="12"/>
  <c r="F135" i="12"/>
  <c r="E135" i="12"/>
  <c r="F134" i="12"/>
  <c r="E134" i="12"/>
  <c r="F133" i="12"/>
  <c r="E133" i="12"/>
  <c r="F132" i="12"/>
  <c r="E132" i="12"/>
  <c r="F131" i="12"/>
  <c r="E131" i="12"/>
  <c r="F130" i="12"/>
  <c r="E130" i="12"/>
  <c r="F129" i="12"/>
  <c r="E129" i="12"/>
  <c r="F128" i="12"/>
  <c r="E128" i="12"/>
  <c r="F127" i="12"/>
  <c r="E127" i="12"/>
  <c r="F126" i="12"/>
  <c r="E126" i="12"/>
  <c r="F125" i="12"/>
  <c r="E125" i="12"/>
  <c r="F124" i="12"/>
  <c r="E124" i="12"/>
  <c r="F123" i="12"/>
  <c r="E123" i="12"/>
  <c r="F122" i="12"/>
  <c r="E122" i="12"/>
  <c r="F121" i="12"/>
  <c r="E121" i="12"/>
  <c r="F120" i="12"/>
  <c r="E120" i="12"/>
  <c r="D119" i="12"/>
  <c r="C119" i="12"/>
  <c r="B119" i="12"/>
  <c r="C116" i="12"/>
  <c r="F115" i="12"/>
  <c r="E115" i="12"/>
  <c r="D111" i="12"/>
  <c r="D116" i="12" s="1"/>
  <c r="C111" i="12"/>
  <c r="C114" i="12" s="1"/>
  <c r="C117" i="12" s="1"/>
  <c r="B111" i="12"/>
  <c r="F110" i="12"/>
  <c r="E110" i="12"/>
  <c r="F109" i="12"/>
  <c r="E109" i="12"/>
  <c r="F108" i="12"/>
  <c r="E108" i="12"/>
  <c r="F107" i="12"/>
  <c r="E107" i="12"/>
  <c r="F106" i="12"/>
  <c r="E106" i="12"/>
  <c r="F105" i="12"/>
  <c r="E105" i="12"/>
  <c r="F104" i="12"/>
  <c r="E104" i="12"/>
  <c r="F103" i="12"/>
  <c r="E103" i="12"/>
  <c r="F102" i="12"/>
  <c r="E102" i="12"/>
  <c r="F101" i="12"/>
  <c r="E101" i="12"/>
  <c r="F100" i="12"/>
  <c r="E100" i="12"/>
  <c r="F99" i="12"/>
  <c r="E99" i="12"/>
  <c r="F98" i="12"/>
  <c r="E98" i="12"/>
  <c r="F97" i="12"/>
  <c r="E97" i="12"/>
  <c r="F96" i="12"/>
  <c r="E96" i="12"/>
  <c r="F95" i="12"/>
  <c r="E95" i="12"/>
  <c r="F94" i="12"/>
  <c r="E94" i="12"/>
  <c r="F93" i="12"/>
  <c r="E93" i="12"/>
  <c r="F92" i="12"/>
  <c r="E92" i="12"/>
  <c r="F91" i="12"/>
  <c r="E91" i="12"/>
  <c r="F90" i="12"/>
  <c r="E90" i="12"/>
  <c r="F89" i="12"/>
  <c r="E89" i="12"/>
  <c r="F88" i="12"/>
  <c r="E88" i="12"/>
  <c r="F87" i="12"/>
  <c r="E87" i="12"/>
  <c r="F86" i="12"/>
  <c r="E86" i="12"/>
  <c r="F85" i="12"/>
  <c r="E85" i="12"/>
  <c r="F84" i="12"/>
  <c r="E84" i="12"/>
  <c r="F83" i="12"/>
  <c r="E83" i="12"/>
  <c r="F82" i="12"/>
  <c r="E82" i="12"/>
  <c r="F81" i="12"/>
  <c r="E81" i="12"/>
  <c r="F80" i="12"/>
  <c r="E80" i="12"/>
  <c r="F79" i="12"/>
  <c r="E79" i="12"/>
  <c r="F78" i="12"/>
  <c r="E78" i="12"/>
  <c r="F77" i="12"/>
  <c r="E77" i="12"/>
  <c r="F76" i="12"/>
  <c r="E76" i="12"/>
  <c r="F75" i="12"/>
  <c r="E75" i="12"/>
  <c r="F74" i="12"/>
  <c r="E74" i="12"/>
  <c r="F73" i="12"/>
  <c r="E73" i="12"/>
  <c r="F72" i="12"/>
  <c r="E72" i="12"/>
  <c r="F71" i="12"/>
  <c r="E71" i="12"/>
  <c r="F70" i="12"/>
  <c r="E70" i="12"/>
  <c r="F69" i="12"/>
  <c r="E69" i="12"/>
  <c r="F68" i="12"/>
  <c r="E68" i="12"/>
  <c r="F67" i="12"/>
  <c r="E67" i="12"/>
  <c r="F66" i="12"/>
  <c r="E66" i="12"/>
  <c r="F65" i="12"/>
  <c r="E65" i="12"/>
  <c r="F64" i="12"/>
  <c r="E64" i="12"/>
  <c r="F63" i="12"/>
  <c r="E63" i="12"/>
  <c r="F62" i="12"/>
  <c r="E62" i="12"/>
  <c r="F61" i="12"/>
  <c r="E61" i="12"/>
  <c r="F60" i="12"/>
  <c r="E60" i="12"/>
  <c r="F59" i="12"/>
  <c r="E59" i="12"/>
  <c r="F58" i="12"/>
  <c r="E58" i="12"/>
  <c r="D57" i="12"/>
  <c r="C57" i="12"/>
  <c r="B57" i="12"/>
  <c r="D55" i="12"/>
  <c r="F54" i="12"/>
  <c r="E54" i="12"/>
  <c r="D53" i="12"/>
  <c r="C53" i="12"/>
  <c r="B53" i="12"/>
  <c r="F53" i="12" s="1"/>
  <c r="F52" i="12"/>
  <c r="E52" i="12"/>
  <c r="F51" i="12"/>
  <c r="D51" i="12"/>
  <c r="C51" i="12"/>
  <c r="B51" i="12"/>
  <c r="E51" i="12" s="1"/>
  <c r="F50" i="12"/>
  <c r="E50" i="12"/>
  <c r="F49" i="12"/>
  <c r="E49" i="12"/>
  <c r="F48" i="12"/>
  <c r="E48" i="12"/>
  <c r="F47" i="12"/>
  <c r="E47" i="12"/>
  <c r="D46" i="12"/>
  <c r="D197" i="12" s="1"/>
  <c r="C46" i="12"/>
  <c r="C197" i="12" s="1"/>
  <c r="B46" i="12"/>
  <c r="F46" i="12" s="1"/>
  <c r="F45" i="12"/>
  <c r="E45" i="12"/>
  <c r="F44" i="12"/>
  <c r="E44" i="12"/>
  <c r="F43" i="12"/>
  <c r="E43" i="12"/>
  <c r="F42" i="12"/>
  <c r="E42" i="12"/>
  <c r="F41" i="12"/>
  <c r="E41" i="12"/>
  <c r="F40" i="12"/>
  <c r="E40" i="12"/>
  <c r="F39" i="12"/>
  <c r="E39" i="12"/>
  <c r="F38" i="12"/>
  <c r="E38" i="12"/>
  <c r="F37" i="12"/>
  <c r="E37" i="12"/>
  <c r="F36" i="12"/>
  <c r="E36" i="12"/>
  <c r="F35" i="12"/>
  <c r="E35" i="12"/>
  <c r="F34" i="12"/>
  <c r="E34" i="12"/>
  <c r="F33" i="12"/>
  <c r="E33" i="12"/>
  <c r="F32" i="12"/>
  <c r="E32" i="12"/>
  <c r="F31" i="12"/>
  <c r="E31" i="12"/>
  <c r="F30" i="12"/>
  <c r="E30" i="12"/>
  <c r="F29" i="12"/>
  <c r="E29" i="12"/>
  <c r="F28" i="12"/>
  <c r="E28" i="12"/>
  <c r="F27" i="12"/>
  <c r="E27" i="12"/>
  <c r="F26" i="12"/>
  <c r="E26" i="12"/>
  <c r="F25" i="12"/>
  <c r="E25" i="12"/>
  <c r="F24" i="12"/>
  <c r="E24" i="12"/>
  <c r="F23" i="12"/>
  <c r="E23" i="12"/>
  <c r="F22" i="12"/>
  <c r="E22" i="12"/>
  <c r="F21" i="12"/>
  <c r="E21" i="12"/>
  <c r="F20" i="12"/>
  <c r="E20" i="12"/>
  <c r="F19" i="12"/>
  <c r="E19" i="12"/>
  <c r="F18" i="12"/>
  <c r="E18" i="12"/>
  <c r="F17" i="12"/>
  <c r="E17" i="12"/>
  <c r="F16" i="12"/>
  <c r="E16" i="12"/>
  <c r="F15" i="12"/>
  <c r="E15" i="12"/>
  <c r="F14" i="12"/>
  <c r="E14" i="12"/>
  <c r="F13" i="12"/>
  <c r="E13" i="12"/>
  <c r="F12" i="12"/>
  <c r="E12" i="12"/>
  <c r="F11" i="12"/>
  <c r="E11" i="12"/>
  <c r="F10" i="12"/>
  <c r="E10" i="12"/>
  <c r="F9" i="12"/>
  <c r="E9" i="12"/>
  <c r="F8" i="12"/>
  <c r="E8" i="12"/>
  <c r="F7" i="12"/>
  <c r="E7" i="12"/>
  <c r="F6" i="12"/>
  <c r="E6" i="12"/>
  <c r="F5" i="12"/>
  <c r="E5" i="12"/>
  <c r="D4" i="12"/>
  <c r="C4" i="12"/>
  <c r="B4" i="12"/>
  <c r="B112" i="12" l="1"/>
  <c r="H111" i="12"/>
  <c r="F201" i="12"/>
  <c r="E201" i="12"/>
  <c r="E46" i="12"/>
  <c r="E53" i="12"/>
  <c r="B55" i="12"/>
  <c r="C112" i="12"/>
  <c r="D114" i="12"/>
  <c r="D117" i="12" s="1"/>
  <c r="C159" i="12"/>
  <c r="B197" i="12"/>
  <c r="C55" i="12"/>
  <c r="E111" i="12"/>
  <c r="D112" i="12"/>
  <c r="B116" i="12"/>
  <c r="E158" i="12"/>
  <c r="D159" i="12"/>
  <c r="F111" i="12"/>
  <c r="B114" i="12"/>
  <c r="F158" i="12"/>
  <c r="B159" i="12"/>
  <c r="F159" i="12" l="1"/>
  <c r="E159" i="12"/>
  <c r="B117" i="12"/>
  <c r="F114" i="12"/>
  <c r="E114" i="12"/>
  <c r="F116" i="12"/>
  <c r="E116" i="12"/>
  <c r="E197" i="12"/>
  <c r="F197" i="12"/>
  <c r="E55" i="12"/>
  <c r="F55" i="12"/>
  <c r="F117" i="12" l="1"/>
  <c r="E117" i="12"/>
  <c r="L327" i="11" l="1"/>
  <c r="L326" i="11"/>
  <c r="L325" i="11"/>
  <c r="L324" i="11"/>
  <c r="L323" i="11"/>
  <c r="L322" i="11"/>
  <c r="L321" i="11"/>
  <c r="L320" i="11"/>
  <c r="L319" i="11"/>
  <c r="L318" i="11"/>
  <c r="L317" i="11"/>
  <c r="L316" i="11"/>
  <c r="L315" i="11"/>
  <c r="L314" i="11"/>
  <c r="L313" i="11"/>
  <c r="L312" i="11"/>
  <c r="L311" i="11"/>
  <c r="L310" i="11"/>
  <c r="L309" i="11"/>
  <c r="L308" i="11"/>
  <c r="L307" i="11"/>
  <c r="L306" i="11"/>
  <c r="L305" i="11"/>
  <c r="L304" i="11"/>
  <c r="L303" i="11"/>
  <c r="L302" i="11"/>
  <c r="L301" i="11"/>
  <c r="L289" i="11"/>
  <c r="L288" i="11"/>
  <c r="L287" i="11"/>
  <c r="L286" i="11"/>
  <c r="L285" i="11"/>
  <c r="L283" i="11"/>
  <c r="L282" i="11"/>
  <c r="L281" i="11"/>
  <c r="L279" i="11"/>
  <c r="L275" i="11"/>
  <c r="L274" i="11"/>
  <c r="L273" i="11"/>
  <c r="L251" i="11"/>
  <c r="L250" i="11"/>
  <c r="L249" i="11"/>
  <c r="L248" i="11"/>
  <c r="L247" i="11"/>
  <c r="L246" i="11"/>
  <c r="L245" i="11"/>
  <c r="L244" i="11"/>
  <c r="L243" i="11"/>
  <c r="L242" i="11"/>
  <c r="L241" i="11"/>
  <c r="L240" i="11"/>
  <c r="L239" i="11"/>
  <c r="L238" i="11"/>
  <c r="L237" i="11"/>
  <c r="L236" i="11"/>
  <c r="L235" i="11"/>
  <c r="L234" i="11"/>
  <c r="L233" i="11"/>
  <c r="L232" i="11"/>
  <c r="L231" i="11"/>
  <c r="L230" i="11"/>
  <c r="L229" i="11"/>
  <c r="L228" i="11"/>
  <c r="L227" i="11"/>
  <c r="L226" i="11"/>
  <c r="L225" i="11"/>
  <c r="L224" i="11"/>
  <c r="L223" i="11"/>
  <c r="L222" i="11"/>
  <c r="L221" i="11"/>
  <c r="L218" i="11"/>
  <c r="L217" i="11"/>
  <c r="L213" i="11"/>
  <c r="L212" i="11"/>
  <c r="L208" i="11"/>
  <c r="L207" i="11"/>
  <c r="L206" i="11"/>
  <c r="L204" i="11"/>
  <c r="L201" i="11"/>
  <c r="L200" i="11"/>
  <c r="L195" i="11"/>
  <c r="L181" i="11"/>
  <c r="L180" i="11"/>
  <c r="L179" i="11"/>
  <c r="L166" i="11"/>
  <c r="L165" i="11"/>
  <c r="L158" i="11"/>
  <c r="L157" i="11"/>
  <c r="L140" i="11"/>
  <c r="L139" i="11"/>
  <c r="L131" i="11"/>
  <c r="L111" i="11"/>
  <c r="L107" i="11"/>
  <c r="L105" i="11"/>
  <c r="L96" i="11"/>
  <c r="L95" i="11"/>
  <c r="L94" i="11"/>
  <c r="L91" i="11"/>
  <c r="L90" i="11"/>
  <c r="L89" i="11"/>
  <c r="L84" i="11"/>
  <c r="L83" i="11"/>
  <c r="L80" i="11"/>
  <c r="L79" i="11"/>
  <c r="L78" i="11"/>
  <c r="L77" i="11"/>
  <c r="L54" i="11"/>
  <c r="L53" i="11"/>
  <c r="L52" i="11"/>
  <c r="L51" i="11"/>
  <c r="L50" i="11"/>
  <c r="L49" i="11"/>
  <c r="L48" i="11"/>
  <c r="L46" i="11"/>
  <c r="L45" i="11"/>
  <c r="L44" i="11"/>
  <c r="L43" i="11"/>
  <c r="L42" i="11"/>
  <c r="L41" i="11"/>
  <c r="L40" i="11"/>
  <c r="L39" i="11"/>
  <c r="L35" i="11"/>
  <c r="L34" i="11"/>
  <c r="L33" i="11"/>
  <c r="L31" i="11"/>
  <c r="L30" i="11"/>
  <c r="L29" i="11"/>
  <c r="L18" i="11"/>
  <c r="L17" i="11"/>
  <c r="L16" i="11"/>
  <c r="L15" i="11"/>
  <c r="L12" i="11"/>
  <c r="L11" i="11"/>
  <c r="L10" i="11"/>
  <c r="L300" i="11"/>
  <c r="L299" i="11"/>
  <c r="L298" i="11"/>
  <c r="L297" i="11"/>
  <c r="L296" i="11"/>
  <c r="L295" i="11"/>
  <c r="L294" i="11"/>
  <c r="L293" i="11"/>
  <c r="L292" i="11"/>
  <c r="L291" i="11"/>
  <c r="L290" i="11"/>
  <c r="L284" i="11"/>
  <c r="L280" i="11"/>
  <c r="L278" i="11"/>
  <c r="L277" i="11"/>
  <c r="L276" i="11"/>
  <c r="L272" i="11"/>
  <c r="L271" i="11"/>
  <c r="L270" i="11"/>
  <c r="L269" i="11"/>
  <c r="L268" i="11"/>
  <c r="L267" i="11"/>
  <c r="L266" i="11"/>
  <c r="L265" i="11"/>
  <c r="L264" i="11"/>
  <c r="L263" i="11"/>
  <c r="L262" i="11"/>
  <c r="L261" i="11"/>
  <c r="L260" i="11"/>
  <c r="L259" i="11"/>
  <c r="L258" i="11"/>
  <c r="L257" i="11"/>
  <c r="L256" i="11"/>
  <c r="L255" i="11"/>
  <c r="L254" i="11"/>
  <c r="L253" i="11"/>
  <c r="L252" i="11"/>
  <c r="L220" i="11"/>
  <c r="L219" i="11"/>
  <c r="L216" i="11"/>
  <c r="L215" i="11"/>
  <c r="L214" i="11"/>
  <c r="L211" i="11"/>
  <c r="L210" i="11"/>
  <c r="L209" i="11"/>
  <c r="L205" i="11"/>
  <c r="L203" i="11"/>
  <c r="L202" i="11"/>
  <c r="L199" i="11"/>
  <c r="L198" i="11"/>
  <c r="L197" i="11"/>
  <c r="L196" i="11"/>
  <c r="L194" i="11"/>
  <c r="L193" i="11"/>
  <c r="L192" i="11"/>
  <c r="L191" i="11"/>
  <c r="L190" i="11"/>
  <c r="L189" i="11"/>
  <c r="L188" i="11"/>
  <c r="L187" i="11"/>
  <c r="L186" i="11"/>
  <c r="L185" i="11"/>
  <c r="L184" i="11"/>
  <c r="L183" i="11"/>
  <c r="L182" i="11"/>
  <c r="L178" i="11"/>
  <c r="L177" i="11"/>
  <c r="L176" i="11"/>
  <c r="L175" i="11"/>
  <c r="L174" i="11"/>
  <c r="L173" i="11"/>
  <c r="L172" i="11"/>
  <c r="L171" i="11"/>
  <c r="L170" i="11"/>
  <c r="L169" i="11"/>
  <c r="L168" i="11"/>
  <c r="L167" i="11"/>
  <c r="L164" i="11"/>
  <c r="L163" i="11"/>
  <c r="L162" i="11"/>
  <c r="L161" i="11"/>
  <c r="L160" i="11"/>
  <c r="L159" i="11"/>
  <c r="L156" i="11"/>
  <c r="L155" i="11"/>
  <c r="L154" i="11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38" i="11"/>
  <c r="L137" i="11"/>
  <c r="L136" i="11"/>
  <c r="L135" i="11"/>
  <c r="L134" i="11"/>
  <c r="L133" i="11"/>
  <c r="L132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0" i="11"/>
  <c r="L109" i="11"/>
  <c r="L108" i="11"/>
  <c r="L106" i="11"/>
  <c r="L104" i="11"/>
  <c r="L103" i="11"/>
  <c r="L102" i="11"/>
  <c r="L101" i="11"/>
  <c r="L100" i="11"/>
  <c r="L99" i="11"/>
  <c r="L98" i="11"/>
  <c r="L97" i="11"/>
  <c r="L93" i="11"/>
  <c r="L92" i="11"/>
  <c r="L88" i="11"/>
  <c r="L87" i="11"/>
  <c r="L86" i="11"/>
  <c r="L85" i="11"/>
  <c r="L82" i="11"/>
  <c r="L81" i="11"/>
  <c r="L76" i="11"/>
  <c r="L75" i="11"/>
  <c r="L74" i="11"/>
  <c r="L73" i="11"/>
  <c r="L72" i="11"/>
  <c r="L71" i="11"/>
  <c r="L70" i="11"/>
  <c r="L69" i="11"/>
  <c r="L68" i="11"/>
  <c r="L67" i="11"/>
  <c r="L66" i="11"/>
  <c r="L65" i="11"/>
  <c r="L64" i="11"/>
  <c r="L63" i="11"/>
  <c r="L62" i="11"/>
  <c r="L61" i="11"/>
  <c r="L60" i="11"/>
  <c r="L59" i="11"/>
  <c r="L58" i="11"/>
  <c r="L57" i="11"/>
  <c r="L56" i="11"/>
  <c r="L55" i="11"/>
  <c r="L47" i="11"/>
  <c r="L38" i="11"/>
  <c r="L37" i="11"/>
  <c r="L36" i="11"/>
  <c r="L32" i="11"/>
  <c r="L28" i="11"/>
  <c r="L27" i="11"/>
  <c r="L26" i="11"/>
  <c r="L25" i="11"/>
  <c r="L24" i="11"/>
  <c r="L23" i="11"/>
  <c r="L22" i="11"/>
  <c r="L21" i="11"/>
  <c r="L20" i="11"/>
  <c r="L19" i="11"/>
  <c r="L14" i="11"/>
  <c r="L13" i="11"/>
  <c r="L328" i="11" l="1"/>
  <c r="L289" i="8" l="1"/>
  <c r="L288" i="8"/>
  <c r="L287" i="8"/>
  <c r="L286" i="8"/>
  <c r="L285" i="8"/>
  <c r="L284" i="8"/>
  <c r="L283" i="8"/>
  <c r="L282" i="8"/>
  <c r="L281" i="8"/>
  <c r="L280" i="8"/>
  <c r="L279" i="8"/>
  <c r="L273" i="8"/>
  <c r="L269" i="8"/>
  <c r="L267" i="8"/>
  <c r="L266" i="8"/>
  <c r="L265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06" i="8"/>
  <c r="L205" i="8"/>
  <c r="L202" i="8"/>
  <c r="L201" i="8"/>
  <c r="L200" i="8"/>
  <c r="L197" i="8"/>
  <c r="L196" i="8"/>
  <c r="L195" i="8"/>
  <c r="L191" i="8"/>
  <c r="L190" i="8"/>
  <c r="L189" i="8"/>
  <c r="L188" i="8"/>
  <c r="L185" i="8"/>
  <c r="L184" i="8"/>
  <c r="L183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1" i="8"/>
  <c r="L150" i="8"/>
  <c r="L149" i="8"/>
  <c r="L148" i="8"/>
  <c r="L147" i="8"/>
  <c r="L146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4" i="8"/>
  <c r="L123" i="8"/>
  <c r="L122" i="8"/>
  <c r="L121" i="8"/>
  <c r="L120" i="8"/>
  <c r="L119" i="8"/>
  <c r="L118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7" i="8"/>
  <c r="L96" i="8"/>
  <c r="L95" i="8"/>
  <c r="L93" i="8"/>
  <c r="L91" i="8"/>
  <c r="L90" i="8"/>
  <c r="L89" i="8"/>
  <c r="L88" i="8"/>
  <c r="L87" i="8"/>
  <c r="L86" i="8"/>
  <c r="L85" i="8"/>
  <c r="L81" i="8"/>
  <c r="L80" i="8"/>
  <c r="L76" i="8"/>
  <c r="L75" i="8"/>
  <c r="L74" i="8"/>
  <c r="L73" i="8"/>
  <c r="L72" i="8"/>
  <c r="L68" i="8"/>
  <c r="L67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39" i="8"/>
  <c r="L31" i="8"/>
  <c r="L30" i="8"/>
  <c r="L29" i="8"/>
  <c r="L25" i="8"/>
  <c r="L22" i="8"/>
  <c r="L21" i="8"/>
  <c r="L20" i="8"/>
  <c r="L19" i="8"/>
  <c r="L18" i="8"/>
  <c r="L17" i="8"/>
  <c r="L16" i="8"/>
  <c r="L15" i="8"/>
  <c r="L14" i="8"/>
  <c r="L9" i="8"/>
  <c r="L8" i="8"/>
  <c r="L3" i="8"/>
  <c r="L4" i="8"/>
  <c r="L5" i="8"/>
  <c r="L6" i="8"/>
  <c r="L7" i="8"/>
  <c r="L10" i="8"/>
  <c r="L11" i="8"/>
  <c r="L12" i="8"/>
  <c r="L13" i="8"/>
  <c r="L23" i="8"/>
  <c r="L24" i="8"/>
  <c r="L26" i="8"/>
  <c r="L27" i="8"/>
  <c r="L28" i="8"/>
  <c r="L32" i="8"/>
  <c r="L33" i="8"/>
  <c r="L34" i="8"/>
  <c r="L35" i="8"/>
  <c r="L36" i="8"/>
  <c r="L37" i="8"/>
  <c r="L38" i="8"/>
  <c r="L40" i="8"/>
  <c r="L41" i="8"/>
  <c r="L42" i="8"/>
  <c r="L43" i="8"/>
  <c r="L44" i="8"/>
  <c r="L45" i="8"/>
  <c r="L46" i="8"/>
  <c r="L63" i="8"/>
  <c r="L64" i="8"/>
  <c r="L65" i="8"/>
  <c r="L66" i="8"/>
  <c r="L69" i="8"/>
  <c r="L70" i="8"/>
  <c r="L71" i="8"/>
  <c r="L77" i="8"/>
  <c r="L78" i="8"/>
  <c r="L79" i="8"/>
  <c r="L82" i="8"/>
  <c r="L83" i="8"/>
  <c r="L84" i="8"/>
  <c r="L92" i="8"/>
  <c r="L94" i="8"/>
  <c r="L98" i="8"/>
  <c r="L117" i="8"/>
  <c r="L125" i="8"/>
  <c r="L126" i="8"/>
  <c r="L144" i="8"/>
  <c r="L145" i="8"/>
  <c r="L152" i="8"/>
  <c r="L153" i="8"/>
  <c r="L166" i="8"/>
  <c r="L167" i="8"/>
  <c r="L168" i="8"/>
  <c r="L182" i="8"/>
  <c r="L186" i="8"/>
  <c r="L187" i="8"/>
  <c r="L192" i="8"/>
  <c r="L193" i="8"/>
  <c r="L194" i="8"/>
  <c r="L198" i="8"/>
  <c r="L199" i="8"/>
  <c r="L203" i="8"/>
  <c r="L204" i="8"/>
  <c r="L207" i="8"/>
  <c r="L208" i="8"/>
  <c r="L209" i="8"/>
  <c r="L210" i="8"/>
  <c r="L211" i="8"/>
  <c r="L212" i="8"/>
  <c r="L213" i="8"/>
  <c r="L214" i="8"/>
  <c r="L215" i="8"/>
  <c r="L216" i="8"/>
  <c r="L217" i="8"/>
  <c r="L218" i="8"/>
  <c r="L219" i="8"/>
  <c r="L220" i="8"/>
  <c r="L221" i="8"/>
  <c r="L222" i="8"/>
  <c r="L223" i="8"/>
  <c r="L224" i="8"/>
  <c r="L225" i="8"/>
  <c r="L226" i="8"/>
  <c r="L227" i="8"/>
  <c r="L228" i="8"/>
  <c r="L229" i="8"/>
  <c r="L230" i="8"/>
  <c r="L231" i="8"/>
  <c r="L232" i="8"/>
  <c r="L233" i="8"/>
  <c r="L234" i="8"/>
  <c r="L235" i="8"/>
  <c r="L236" i="8"/>
  <c r="L237" i="8"/>
  <c r="L238" i="8"/>
  <c r="L239" i="8"/>
  <c r="L263" i="8"/>
  <c r="L264" i="8"/>
  <c r="L268" i="8"/>
  <c r="L270" i="8"/>
  <c r="L271" i="8"/>
  <c r="L272" i="8"/>
  <c r="L274" i="8"/>
  <c r="L275" i="8"/>
  <c r="L276" i="8"/>
  <c r="L277" i="8"/>
  <c r="L278" i="8"/>
  <c r="L290" i="8"/>
  <c r="L291" i="8"/>
  <c r="L292" i="8"/>
  <c r="L293" i="8"/>
  <c r="L294" i="8"/>
  <c r="L295" i="8"/>
  <c r="L296" i="8"/>
  <c r="L297" i="8"/>
  <c r="L298" i="8"/>
  <c r="L299" i="8"/>
  <c r="L300" i="8"/>
  <c r="L301" i="8"/>
  <c r="L302" i="8"/>
  <c r="L303" i="8"/>
  <c r="L304" i="8"/>
  <c r="L305" i="8"/>
  <c r="L306" i="8"/>
  <c r="L307" i="8"/>
  <c r="L308" i="8"/>
  <c r="L309" i="8"/>
  <c r="L310" i="8"/>
  <c r="L311" i="8"/>
  <c r="L312" i="8"/>
  <c r="L313" i="8"/>
  <c r="L314" i="8"/>
  <c r="L315" i="8"/>
  <c r="L316" i="8"/>
  <c r="L2" i="8"/>
  <c r="L317" i="8" l="1"/>
  <c r="K317" i="8" l="1"/>
</calcChain>
</file>

<file path=xl/sharedStrings.xml><?xml version="1.0" encoding="utf-8"?>
<sst xmlns="http://schemas.openxmlformats.org/spreadsheetml/2006/main" count="3953" uniqueCount="523">
  <si>
    <t>Таблиця</t>
  </si>
  <si>
    <t>(тис. грн)</t>
  </si>
  <si>
    <t>N з/п</t>
  </si>
  <si>
    <t>Найменування банку</t>
  </si>
  <si>
    <t>Загальна сума регулятивного капіталу (РК)</t>
  </si>
  <si>
    <t>Загальна сума основного капіталу (ОК)</t>
  </si>
  <si>
    <t>Загальна сума додаткового капіталу до розрахунку (ДК) [додатковий капітал не може бути більше, ніж основний капітал (ОК), тому дорівнює ОК, якщо ДК &gt; ОК]</t>
  </si>
  <si>
    <t>Загальна сума додаткового капіталу</t>
  </si>
  <si>
    <t>Загальна сума відвернення (В)</t>
  </si>
  <si>
    <t>Загальна сума зменшення основного капіталу</t>
  </si>
  <si>
    <t>Регулятивний капітал (РК)</t>
  </si>
  <si>
    <t>основний капітал</t>
  </si>
  <si>
    <t>фактично сплачений зареєстрований статутний капітал</t>
  </si>
  <si>
    <t>внески за незареєстрованим статутним капіталом</t>
  </si>
  <si>
    <t>емісійні різниці</t>
  </si>
  <si>
    <t>операції з акціонерами (фінансова допомога акціонерів банку, на яку отримано дозвіл Національного банку України щодо включення до основного капіталу)</t>
  </si>
  <si>
    <t>загальні резерви та резервні фонди, що створюються згідно з законами України</t>
  </si>
  <si>
    <t>додатковий капітал</t>
  </si>
  <si>
    <t>зменшення основного капіталу</t>
  </si>
  <si>
    <t>результат переоцінки основних засобів</t>
  </si>
  <si>
    <t>нерозподілені прибутки минулих років для розрахунку ДК (5030-НКР) &gt; 0</t>
  </si>
  <si>
    <t>розрахунковий прибуток поточного року (Рпр/п)</t>
  </si>
  <si>
    <t>нематеріальні активи за мінусом суми зносу</t>
  </si>
  <si>
    <t>капітальні інвестиції у нематеріальні активи</t>
  </si>
  <si>
    <t>збитки минулих років</t>
  </si>
  <si>
    <t>власні акції (частки, паї), що викуплені в акціонерів</t>
  </si>
  <si>
    <t>результат (прибуток/збиток) від операцій з акціонерами, що отримані після 04 червня 2016 року</t>
  </si>
  <si>
    <t>розрахунковий збиток поточного року (Рпр/з)</t>
  </si>
  <si>
    <t>коригування основного капіталу згідно з розпорядчими актами Національного банку України</t>
  </si>
  <si>
    <t>до відома</t>
  </si>
  <si>
    <t>результати звітного року, що очікують затвердження (504АП)</t>
  </si>
  <si>
    <t>результат (прибуток/ збиток) від операцій з акціонерами, що отриманий до 04 червня 2016 року</t>
  </si>
  <si>
    <t>результат коригування вартості фінансових інструментів під час первісного визнання</t>
  </si>
  <si>
    <t>непокритий кредитний ризик (НКР)</t>
  </si>
  <si>
    <t>прибуток минулих років (5030П)</t>
  </si>
  <si>
    <t>перевищення непокритого кредитного ризику над сумою за рахунком 5030 (НКРп)</t>
  </si>
  <si>
    <t>нараховані доходи, що обліковуються за даними аналітичного обліку відповідно до файла С5, не отримані понад 30 днів з дати їх нарахування, строк погашення яких не минув (крім н/д за активами, уключеними до показника В) (Нд/3)</t>
  </si>
  <si>
    <t>нараховані доходи, строк сплати яких згідно з договором минув (крім нарахованих доходів за активами, уключеними до показника В) (Пнд)</t>
  </si>
  <si>
    <t>фактично сформована сума резерву за нарахованими доходами Нд/3 та Пнд (Рпс)</t>
  </si>
  <si>
    <t>відвернення (В)</t>
  </si>
  <si>
    <t>балансова вартість акцій та інших цінних паперів з нефіксованим прибутком, що випущені банками та обліковуються за справедливою вартістю</t>
  </si>
  <si>
    <t>балансова вартість інвестицій в асоційовані та дочірні компанії</t>
  </si>
  <si>
    <t>балансова вартість вкладень у капітал інших установ у розмірі 10 і більше відсотків їх статутного капіталу</t>
  </si>
  <si>
    <t>балансова вартість акцій (паїв) власної емісії, що прийняті в забезпечення наданих банком кредитів (інших вкладень)</t>
  </si>
  <si>
    <t>балансова вартість вкладень в інші банки на умовах субординованого боргу</t>
  </si>
  <si>
    <t>балансова вартість позалістингових цінних паперів (крім цінних паперів, емітованих центральними органами виконавчої влади, Національним банком України та Державною іпотечною установою), які обліковуються за справедливою вартістю</t>
  </si>
  <si>
    <t>балансова вартість цінних паперів, що не перебувають в обігу на фондових біржах (у тому числі торгівля яких на фондових біржах заборонена законодавством України), та які обліковуються за справедливою вартістю</t>
  </si>
  <si>
    <t>балансова вартість цінних паперів недиверсифікованих інвестиційних фондів</t>
  </si>
  <si>
    <t>Норматив достатності (адекватності) регулятивного капіталу (Н2)</t>
  </si>
  <si>
    <t>фактичне значення нормативу Н2 (нормативне значення нормативу Н2 не менше 10 %)</t>
  </si>
  <si>
    <t>сумарні активи, зменшені на суму створених відповідних резервів за активними операціями, зважені на відповідний коефіцієнт ризику залежно від групи ризику (Ар)</t>
  </si>
  <si>
    <t>активи, зменшені на суму створених відповідних резервів за активними операціями, без зважування на коефіцієнт ризику, у тому числі:</t>
  </si>
  <si>
    <t>сукупна сума відкритої валютної позиції за всіма іноземними валютами та банківськими металами (Свп)</t>
  </si>
  <si>
    <t>величина непокритого кредитного ризику (НКР)</t>
  </si>
  <si>
    <t>з коефіцієнтом ризику 0 %, сума</t>
  </si>
  <si>
    <t>з коефіцієнтом ризику 10 %, сума</t>
  </si>
  <si>
    <t>з коефіцієнтом ризику 20 %, сума</t>
  </si>
  <si>
    <t>з коефіцієнтом ризику 35 %, сума</t>
  </si>
  <si>
    <t>з коефіцієнтом ризику 50 %, сума</t>
  </si>
  <si>
    <t>з коефіцієнтом ризику 100 %, сума</t>
  </si>
  <si>
    <t>Додаток 5 до постанови Правління Національного банку України 15 лютого 2018 року N 11</t>
  </si>
  <si>
    <t>субордино-ваний борг, що враховується до капіталу (СК)</t>
  </si>
  <si>
    <t>результат (прибуток/збиток) поточного року (5999)</t>
  </si>
  <si>
    <t>ПАТ "Банк Інвестицій та заощаджень"</t>
  </si>
  <si>
    <t>Файл</t>
  </si>
  <si>
    <t>012314.TXT    0</t>
  </si>
  <si>
    <t>Банки</t>
  </si>
  <si>
    <t>Баланс</t>
  </si>
  <si>
    <t>(банк в цiлому)</t>
  </si>
  <si>
    <t>(з да</t>
  </si>
  <si>
    <t>них 01 файлу)</t>
  </si>
  <si>
    <t>Фо</t>
  </si>
  <si>
    <t>рма N1D.31</t>
  </si>
  <si>
    <t>380281 Банк ў</t>
  </si>
  <si>
    <t>нвестицўй,заощад</t>
  </si>
  <si>
    <t>жень</t>
  </si>
  <si>
    <t>(коп.та сота</t>
  </si>
  <si>
    <t>частка од.валют)</t>
  </si>
  <si>
    <t>Резиденти</t>
  </si>
  <si>
    <t>Нерезиденти</t>
  </si>
  <si>
    <t>рахунки       │</t>
  </si>
  <si>
    <t>А</t>
  </si>
  <si>
    <t>Усьо</t>
  </si>
  <si>
    <t>го по 100 групi</t>
  </si>
  <si>
    <t>го по 10 роздiлу</t>
  </si>
  <si>
    <t>го по 110 групi</t>
  </si>
  <si>
    <t>го по 11 роздiлу</t>
  </si>
  <si>
    <t>го по 120 групi</t>
  </si>
  <si>
    <t>го по 12 роздiлу</t>
  </si>
  <si>
    <t>П</t>
  </si>
  <si>
    <t>го по 141 групi</t>
  </si>
  <si>
    <t>го по 14 роздiлу</t>
  </si>
  <si>
    <t>го по 150 групi</t>
  </si>
  <si>
    <t>го по 152 групi</t>
  </si>
  <si>
    <t>го по 15 роздiлу</t>
  </si>
  <si>
    <t>го по 181 групi</t>
  </si>
  <si>
    <t>го по 189 групi</t>
  </si>
  <si>
    <t>го по 18 роздiлу</t>
  </si>
  <si>
    <t>го по 1   класу</t>
  </si>
  <si>
    <t>го по 206 групi</t>
  </si>
  <si>
    <t>го по 207 групi</t>
  </si>
  <si>
    <t>го по 208 групi</t>
  </si>
  <si>
    <t>го по 20 роздiлу</t>
  </si>
  <si>
    <t>го по 220 групi</t>
  </si>
  <si>
    <t>го по 223 групi</t>
  </si>
  <si>
    <t>го по 22 роздiлу</t>
  </si>
  <si>
    <t>го по 260 групi</t>
  </si>
  <si>
    <t>го по 262 групi</t>
  </si>
  <si>
    <t>го по 26 роздiлу</t>
  </si>
  <si>
    <t>го по 280 групi</t>
  </si>
  <si>
    <t>го по 28 роздiлу</t>
  </si>
  <si>
    <t>го по 292 групi</t>
  </si>
  <si>
    <t>го по 29 роздiлу</t>
  </si>
  <si>
    <t>го по 2   класу</t>
  </si>
  <si>
    <t>го по 304 групi</t>
  </si>
  <si>
    <t>го по 30 роздiлу</t>
  </si>
  <si>
    <t>го по 310 групi</t>
  </si>
  <si>
    <t>го по 31 роздiлу</t>
  </si>
  <si>
    <t>го по 340 групi</t>
  </si>
  <si>
    <t>го по 34 роздiлу</t>
  </si>
  <si>
    <t>го по 350 групi</t>
  </si>
  <si>
    <t>го по 351 групi</t>
  </si>
  <si>
    <t>го по 352 групi</t>
  </si>
  <si>
    <t>го по 354 групi</t>
  </si>
  <si>
    <t>го по 355 групi</t>
  </si>
  <si>
    <t>го по 357 групi</t>
  </si>
  <si>
    <t>го по 359 групi</t>
  </si>
  <si>
    <t>го по 35 роздiлу</t>
  </si>
  <si>
    <t>го по 373 групi</t>
  </si>
  <si>
    <t>го по 37 роздiлу</t>
  </si>
  <si>
    <t>го по 380 групi</t>
  </si>
  <si>
    <t>го по 38 роздiлу</t>
  </si>
  <si>
    <t>го по 3   класу</t>
  </si>
  <si>
    <t>го по 430 групi</t>
  </si>
  <si>
    <t>го по 431 групi</t>
  </si>
  <si>
    <t>го по 43 роздiлу</t>
  </si>
  <si>
    <t>го по 440 групi</t>
  </si>
  <si>
    <t>го по 441 групi</t>
  </si>
  <si>
    <t>го по 443 групi</t>
  </si>
  <si>
    <t>го по 44 роздiлу</t>
  </si>
  <si>
    <t>го по 450 групi</t>
  </si>
  <si>
    <t>го по 453 групi</t>
  </si>
  <si>
    <t>го по 45 роздiлу</t>
  </si>
  <si>
    <t>го по 4   класу</t>
  </si>
  <si>
    <t>Акти</t>
  </si>
  <si>
    <t>ви - усього</t>
  </si>
  <si>
    <t>го по 261 групi</t>
  </si>
  <si>
    <t>го по 263 групi</t>
  </si>
  <si>
    <t>го по 265 групi</t>
  </si>
  <si>
    <t>го по 290 групi</t>
  </si>
  <si>
    <t>го по 332 групi</t>
  </si>
  <si>
    <t>го по 335 групi</t>
  </si>
  <si>
    <t>го по 33 роздiлу</t>
  </si>
  <si>
    <t>го по 360 групi</t>
  </si>
  <si>
    <t>го по 361 групi</t>
  </si>
  <si>
    <t>го по 362 групi</t>
  </si>
  <si>
    <t>го по 364 групi</t>
  </si>
  <si>
    <t>го по 365 групi</t>
  </si>
  <si>
    <t>го по 367 групi</t>
  </si>
  <si>
    <t>го по 369 групi</t>
  </si>
  <si>
    <t>го по 36 роздiлу</t>
  </si>
  <si>
    <t>го по 372 групi</t>
  </si>
  <si>
    <t>Зобо</t>
  </si>
  <si>
    <t>в'язання -усього</t>
  </si>
  <si>
    <t>го по 500 групi</t>
  </si>
  <si>
    <t>го по 502 групi</t>
  </si>
  <si>
    <t>го по 503 групi</t>
  </si>
  <si>
    <t>го по 50 роздiлу</t>
  </si>
  <si>
    <t>го по 510 групi</t>
  </si>
  <si>
    <t>го по 51 роздiлу</t>
  </si>
  <si>
    <t>го по 599 групi</t>
  </si>
  <si>
    <t>го по 59 роздiлу</t>
  </si>
  <si>
    <t>Капi</t>
  </si>
  <si>
    <t>тал-усього</t>
  </si>
  <si>
    <t>Паси</t>
  </si>
  <si>
    <t>го по 601 групi</t>
  </si>
  <si>
    <t>го по 602 групi</t>
  </si>
  <si>
    <t>го по 605 групi</t>
  </si>
  <si>
    <t>го по 60 роздiлу</t>
  </si>
  <si>
    <t>го по 612 групi</t>
  </si>
  <si>
    <t>го по 61 роздiлу</t>
  </si>
  <si>
    <t>го по 620 групi</t>
  </si>
  <si>
    <t>го по 621 групi</t>
  </si>
  <si>
    <t>го по 62 роздiлу</t>
  </si>
  <si>
    <t>го по 639 групi</t>
  </si>
  <si>
    <t>го по 63 роздiлу</t>
  </si>
  <si>
    <t>го по 649 групi</t>
  </si>
  <si>
    <t>го по 64 роздiлу</t>
  </si>
  <si>
    <t>го по 650 групi</t>
  </si>
  <si>
    <t>го по 651 групi</t>
  </si>
  <si>
    <t>го по 65 роздiлу</t>
  </si>
  <si>
    <t>го по 671 групi</t>
  </si>
  <si>
    <t>го по 67 роздiлу</t>
  </si>
  <si>
    <t>Дохо</t>
  </si>
  <si>
    <t>ди - усього</t>
  </si>
  <si>
    <t>го по 701 групi</t>
  </si>
  <si>
    <t>го по 702 групi</t>
  </si>
  <si>
    <t>го по 704 групi</t>
  </si>
  <si>
    <t>го по 707 групi</t>
  </si>
  <si>
    <t>го по 70 роздiлу</t>
  </si>
  <si>
    <t>го по 712 групi</t>
  </si>
  <si>
    <t>го по 71 роздiлу</t>
  </si>
  <si>
    <t>го по 730 групi</t>
  </si>
  <si>
    <t>го по 739 групi</t>
  </si>
  <si>
    <t>го по 73 роздiлу</t>
  </si>
  <si>
    <t>го по 740 групi</t>
  </si>
  <si>
    <t>го по 741 групi</t>
  </si>
  <si>
    <t>го по 742 групi</t>
  </si>
  <si>
    <t>го по 743 групi</t>
  </si>
  <si>
    <t>го по 745 групi</t>
  </si>
  <si>
    <t>го по 749 групi</t>
  </si>
  <si>
    <t>го по 74 роздiлу</t>
  </si>
  <si>
    <t>го по 750 групi</t>
  </si>
  <si>
    <t>го по 75 роздiлу</t>
  </si>
  <si>
    <t>го по 770 групi</t>
  </si>
  <si>
    <t>го по 77 роздiлу</t>
  </si>
  <si>
    <t>Витр</t>
  </si>
  <si>
    <t>ати - усього</t>
  </si>
  <si>
    <t>Резу</t>
  </si>
  <si>
    <t>льт. поточн.року</t>
  </si>
  <si>
    <t>го по 900 групi</t>
  </si>
  <si>
    <t>го по 90 роздiлу</t>
  </si>
  <si>
    <t>го по 912 групi</t>
  </si>
  <si>
    <t>го по 91 роздiлу</t>
  </si>
  <si>
    <t>го по 920 групi</t>
  </si>
  <si>
    <t>го по 92 роздiлу</t>
  </si>
  <si>
    <t>го по 950 групi</t>
  </si>
  <si>
    <t>го по 952 групi</t>
  </si>
  <si>
    <t>го по 95 роздiлу</t>
  </si>
  <si>
    <t>го по 961 групi</t>
  </si>
  <si>
    <t>го по 96 роздiлу</t>
  </si>
  <si>
    <t>го по 978 групi</t>
  </si>
  <si>
    <t>го по 97 роздiлу</t>
  </si>
  <si>
    <t>го по 980 групi</t>
  </si>
  <si>
    <t>го по 981 групi</t>
  </si>
  <si>
    <t>го по 982 групi</t>
  </si>
  <si>
    <t>го по 989 групi</t>
  </si>
  <si>
    <t>го по 98 роздiлу</t>
  </si>
  <si>
    <t>Поза</t>
  </si>
  <si>
    <t>балансовi 90-98А</t>
  </si>
  <si>
    <t>го по 903 групi</t>
  </si>
  <si>
    <t>го по 921 групi</t>
  </si>
  <si>
    <t>го по 979 групi</t>
  </si>
  <si>
    <t>балансовi 90-98П</t>
  </si>
  <si>
    <t>го по 990 групi</t>
  </si>
  <si>
    <t>го по 991 групi</t>
  </si>
  <si>
    <t>го по 99 роздiлу</t>
  </si>
  <si>
    <t>бал.контррах. А</t>
  </si>
  <si>
    <t>го по 992 групi</t>
  </si>
  <si>
    <t>бал.контррах. П</t>
  </si>
  <si>
    <t>балансовi активи</t>
  </si>
  <si>
    <t>балансовi пасиви</t>
  </si>
  <si>
    <t>_x000C_</t>
  </si>
  <si>
    <t>R020</t>
  </si>
  <si>
    <t>T020</t>
  </si>
  <si>
    <t>R011</t>
  </si>
  <si>
    <t>R013</t>
  </si>
  <si>
    <t>R030</t>
  </si>
  <si>
    <t>S580</t>
  </si>
  <si>
    <t>R017</t>
  </si>
  <si>
    <t>R030-1</t>
  </si>
  <si>
    <t>S245</t>
  </si>
  <si>
    <t>K077</t>
  </si>
  <si>
    <t>D</t>
  </si>
  <si>
    <t>го по 289 групi</t>
  </si>
  <si>
    <t>го по 635 групi</t>
  </si>
  <si>
    <t>го по 790 групi</t>
  </si>
  <si>
    <t>го по 79 роздiлу</t>
  </si>
  <si>
    <t>Сума</t>
  </si>
  <si>
    <t>1-06-2018р.   12</t>
  </si>
  <si>
    <t>:28:14</t>
  </si>
  <si>
    <t>на  1 ч</t>
  </si>
  <si>
    <t>ервня 2018 року</t>
  </si>
  <si>
    <t>Балансовi</t>
  </si>
  <si>
    <t>Усього</t>
  </si>
  <si>
    <t>НВ</t>
  </si>
  <si>
    <t>ВКВ</t>
  </si>
  <si>
    <t>НКВ</t>
  </si>
  <si>
    <t>го по 191 групi</t>
  </si>
  <si>
    <t>го по 19 роздiлу</t>
  </si>
  <si>
    <t>го по 256 групi</t>
  </si>
  <si>
    <t>го по 25 роздiлу</t>
  </si>
  <si>
    <t>го по 622 групi</t>
  </si>
  <si>
    <t>2-07-2018р.   13</t>
  </si>
  <si>
    <t>:11:46</t>
  </si>
  <si>
    <t>на  2 л</t>
  </si>
  <si>
    <t>ипня 2018 року</t>
  </si>
  <si>
    <t>ww</t>
  </si>
  <si>
    <t>C5_01</t>
  </si>
  <si>
    <t>4.TXT</t>
  </si>
  <si>
    <t>-2018р.</t>
  </si>
  <si>
    <t>Дод</t>
  </si>
  <si>
    <t>атковў</t>
  </si>
  <si>
    <t>данў для</t>
  </si>
  <si>
    <t>розра</t>
  </si>
  <si>
    <t>хунку е</t>
  </si>
  <si>
    <t>кономўчни</t>
  </si>
  <si>
    <t>х нор</t>
  </si>
  <si>
    <t>мативўв</t>
  </si>
  <si>
    <t>на</t>
  </si>
  <si>
    <t>ня 2018</t>
  </si>
  <si>
    <t>року</t>
  </si>
  <si>
    <t>Форма</t>
  </si>
  <si>
    <t>FC5_1.</t>
  </si>
  <si>
    <t>(коп.)</t>
  </si>
  <si>
    <t>Головний банк</t>
  </si>
  <si>
    <t>ПРОГНОЗ</t>
  </si>
  <si>
    <t>Норматив Н1 - регулятивний капітал</t>
  </si>
  <si>
    <t>+/- до поп.дня</t>
  </si>
  <si>
    <t>+/- з поч.міс.</t>
  </si>
  <si>
    <t>Основний капітал</t>
  </si>
  <si>
    <t>у т.ч.статутний капітал зареєстрований</t>
  </si>
  <si>
    <t xml:space="preserve">        внески за незареєстр.стат.капiталом</t>
  </si>
  <si>
    <t xml:space="preserve">        емiсiйнi рiзницi</t>
  </si>
  <si>
    <t xml:space="preserve">        загальнi резерви та фонди</t>
  </si>
  <si>
    <t xml:space="preserve">        прибутки/збитки минулих рокiв</t>
  </si>
  <si>
    <t xml:space="preserve">        нематеріальні активи</t>
  </si>
  <si>
    <t xml:space="preserve">        рах.5011 'Операції з акціонерами', що входить до осн.капіталу</t>
  </si>
  <si>
    <t xml:space="preserve">        зкориговані прибутки/збитки</t>
  </si>
  <si>
    <t xml:space="preserve">        з них: прибутки/збитки поточного року</t>
  </si>
  <si>
    <t xml:space="preserve">                  прибутки/збитки попереднього року</t>
  </si>
  <si>
    <t xml:space="preserve">                  непокр.кред.ризик понад рах.5030</t>
  </si>
  <si>
    <t xml:space="preserve">                  кориг.варт.фін.інстр. (рах.5105)</t>
  </si>
  <si>
    <t xml:space="preserve">                  рах.5011, що входить до зкориг.приб./збитків</t>
  </si>
  <si>
    <t xml:space="preserve">                  100% від нар.доходів, що не отримані протягом 30 днів з дати їх нарахування</t>
  </si>
  <si>
    <t xml:space="preserve">                  100% від прострочених нарахованих доходів</t>
  </si>
  <si>
    <t xml:space="preserve">                  Витр.за операцiями реструктур.кред.заборгованостi</t>
  </si>
  <si>
    <t xml:space="preserve">                  100% від резервів за нарах. доходами, дисконтів та переоцінки (що не перевищ.Нд/2 та Пнд)</t>
  </si>
  <si>
    <t xml:space="preserve">                  Перевищення резервів за нарахованими доходами над Нд/2 та Пнд (не включ.у рег.капітал)</t>
  </si>
  <si>
    <t>Додатковий капітал</t>
  </si>
  <si>
    <t>у т.ч.резерви під станд.заборгованість</t>
  </si>
  <si>
    <t xml:space="preserve">        субординований борг</t>
  </si>
  <si>
    <t xml:space="preserve">        переоцінка ОЗ, що включається в рег.капітал</t>
  </si>
  <si>
    <t xml:space="preserve">        прибутки минулих рокiв (рах.5030)</t>
  </si>
  <si>
    <t xml:space="preserve">        непокритий кредитний ризик, що вирах. iз рах.5030</t>
  </si>
  <si>
    <t>Перевищення суб.боргу над 50% Осн.капіталу (не включ.у рег.капітал)</t>
  </si>
  <si>
    <t>Перевищення дод.капіталу над основним (не включ.у рег.капітал)</t>
  </si>
  <si>
    <t>Відвернення</t>
  </si>
  <si>
    <t>Перевищення додатнього ГЕП'у більше року над стат.капіталом</t>
  </si>
  <si>
    <t>Сума перевищення основних засобів над регулятивним капіталом</t>
  </si>
  <si>
    <t>Регулятивний капітал</t>
  </si>
  <si>
    <t>Нараховані доходи</t>
  </si>
  <si>
    <t>у т.ч.нар.доходи, що не отримані протягом 30 днів з дати їх нарахування</t>
  </si>
  <si>
    <t xml:space="preserve">        прострочені нараховані доходи</t>
  </si>
  <si>
    <t xml:space="preserve">        сумнівні нараховані доходи</t>
  </si>
  <si>
    <t xml:space="preserve">        iнші нараховані доходи</t>
  </si>
  <si>
    <t>Резерви за нарахованими доходами, дисконти та переоцінки (що не перевищ.Нд/2 та Пнд)</t>
  </si>
  <si>
    <t>Переоцінка ОЗ, на яку коригується рег.капітал</t>
  </si>
  <si>
    <t>Витрати майбутніх періодів</t>
  </si>
  <si>
    <t>Відкоригований регулятивний капітал</t>
  </si>
  <si>
    <t xml:space="preserve">Норматив Н2 - Адекватнiсть регулятивного капiталу </t>
  </si>
  <si>
    <t>Цiннi папери, що рефiнансуються або емiтованi НБУ</t>
  </si>
  <si>
    <t>Нарахованi доходи по цiнним паперам, що рефiнансуються або емiтованi НБУ</t>
  </si>
  <si>
    <t>Кошти до запитання в iнших банках</t>
  </si>
  <si>
    <t>Безумовнi застави по коштам до запитання в iнших банках</t>
  </si>
  <si>
    <t>Кредити овердрафт наданi iншим банкам</t>
  </si>
  <si>
    <t>Безумовнi застави по кредитам овердрафт, наданим iншим банкам</t>
  </si>
  <si>
    <t>Строковi депозити, якi розмiщенi в iнших банках</t>
  </si>
  <si>
    <t>Безумовнi застави по депозити, розмiщеним в iнших банках</t>
  </si>
  <si>
    <t>Кредити, якi наданi iншим банкам</t>
  </si>
  <si>
    <t>Безумовнi застави по кредита, наданим iншим банкам</t>
  </si>
  <si>
    <t>Сумнiвна заборгованiсть iнших банкiв</t>
  </si>
  <si>
    <t>Нарахованi доходи по мiжбанкiвським операцiям</t>
  </si>
  <si>
    <t>Резерви по мiжбанкiвським операцiям</t>
  </si>
  <si>
    <t>Дебiторська заборгованiсть за операцiями з банками</t>
  </si>
  <si>
    <t>Резерви по деб.заборгованостi за операцiями з банками</t>
  </si>
  <si>
    <t>Кредити юридичним особам</t>
  </si>
  <si>
    <t>Безумовнi застави по кредитам юр.особам</t>
  </si>
  <si>
    <t>Кредити, якi наданi органам загально-державного управлiння</t>
  </si>
  <si>
    <t>Безумовнi застави по кредитам, якi наданi органам загально-державного управлiння</t>
  </si>
  <si>
    <t>Кредити наданi фiзичним особам</t>
  </si>
  <si>
    <t>Безумовнi застави по кредитам фiз.особам</t>
  </si>
  <si>
    <t>Нарахованi доходи по кредитам, наданим клiнтам</t>
  </si>
  <si>
    <t>Резерви за кредитами клiєнтiв та нарахованими доходами по ним</t>
  </si>
  <si>
    <t>Кошти клiєнтiв банку та вiдсотки за ними</t>
  </si>
  <si>
    <t>Дебiторська заборгованiсть за операцiями клiєнтiв</t>
  </si>
  <si>
    <t>Резерви пiд деб.заборгованiсть за операцiями з клiєнтами</t>
  </si>
  <si>
    <t>Транзитнi рахунки за операцiями з клiєнтами банку</t>
  </si>
  <si>
    <t>Цiннi папери в торговому портфелi банку</t>
  </si>
  <si>
    <t>Цiннi папери в портфелi банку на продаж</t>
  </si>
  <si>
    <t>Цiннi папери в портфелi банку до погашення</t>
  </si>
  <si>
    <t>Нарах.доходи за цiнними паперами</t>
  </si>
  <si>
    <t>Резерви за цiнними паперами</t>
  </si>
  <si>
    <t>Товарно-матерiальнi цiнностi</t>
  </si>
  <si>
    <t>Iншi активи банку</t>
  </si>
  <si>
    <t>Резерв пiд нестанд.заборг. за опер. за позабал.рахунками</t>
  </si>
  <si>
    <t>Cуми до з'ясування, клiринговi та транзитнi рахунки</t>
  </si>
  <si>
    <t>Основнi засоби</t>
  </si>
  <si>
    <t>Iншi необоротнi матерiальнi активи</t>
  </si>
  <si>
    <t>Зобов'язання за всiма видами гарантiй</t>
  </si>
  <si>
    <t>Безумовнi застави по гарантiям</t>
  </si>
  <si>
    <t>Зобов'язання з кредитування</t>
  </si>
  <si>
    <t>Зобов'язання i вимоги за операцiями з валютою та банкiвськими металами</t>
  </si>
  <si>
    <t>Вимоги та зобов'язання щодо андерайтинга цiнних паперiв, спотових та строкових фiнансових iнструментiв, крiм iнструментiв валютного обмiну</t>
  </si>
  <si>
    <t>Отримана застава</t>
  </si>
  <si>
    <t>Результат переоц.ОЗ, на яку зменшуються активи до часу пiдтверджен.аудитором</t>
  </si>
  <si>
    <t>Безумовні застави (показник 51 файлу 42)</t>
  </si>
  <si>
    <t>Показники файлу 42 (крім безумовних застав)</t>
  </si>
  <si>
    <t>Iншi</t>
  </si>
  <si>
    <t>50% довгостр.акт.операцій, здійснених з перевищенням строків залучення коштів</t>
  </si>
  <si>
    <t>Непокритий кредитний ризик (НКР)</t>
  </si>
  <si>
    <t>Коротка валютна позиція, що включається до розрахунку Н2</t>
  </si>
  <si>
    <t>Довга валютна позиція, що включається до розрахунку Н2</t>
  </si>
  <si>
    <t>Валютна позиція по банківським металам (без врахування знаку)</t>
  </si>
  <si>
    <t>УСЬОГО активи, зваженi на вiдповiдний коефiцiєнт ризику залежно вiд групи ризику, до якої вiднесено актив</t>
  </si>
  <si>
    <t>Норматив H2 (не менше 10%)</t>
  </si>
  <si>
    <t>Н3 - норматив достатності основного капіталу (не менше 7%), з 2019р.</t>
  </si>
  <si>
    <t>% Буферу запасу (консервації) капіталу</t>
  </si>
  <si>
    <t>Буфер запасу (консервації) капіталу, з 2020р.</t>
  </si>
  <si>
    <t>Н3 за мінусом буферу запасу (консервації) капіталу</t>
  </si>
  <si>
    <t>ЗАКРИТИЙ з 2015р. Норматив Н3 - Норматив (коефіцієнт) співвідношення регулятивного капіталу до сукупних активів</t>
  </si>
  <si>
    <t>Каса</t>
  </si>
  <si>
    <t>Резерви пiд заборгованiсть за готівкою та металами</t>
  </si>
  <si>
    <t>Кошти у Нацiональному банку України</t>
  </si>
  <si>
    <t>Нарахованi доходи по ЦП, що рефiнанс.або емiтованi НБУ</t>
  </si>
  <si>
    <t>Резерви за ЦП, що рефiнанс.або емiтованi НБУ</t>
  </si>
  <si>
    <t>Кошти в iнших банках</t>
  </si>
  <si>
    <t>Овердрафти по коштам iнших банкiв</t>
  </si>
  <si>
    <t>Нарахованi доходи по МБК</t>
  </si>
  <si>
    <t>Кредити юр.особам</t>
  </si>
  <si>
    <t>Кредити фiз.особам</t>
  </si>
  <si>
    <t>Нарахованi доходи по кредитам</t>
  </si>
  <si>
    <t>Резерви пiд заборгованiсть за кредитами, якi наданi клiєнтам та сумнiвну заборгованiсть за нарахованими доходами за операцiями з клiєнтами</t>
  </si>
  <si>
    <t>Транзитнi рахунки за операцiями з клiєнтами банку (актив)</t>
  </si>
  <si>
    <t>Цiннi папери</t>
  </si>
  <si>
    <t>Нарахованi доходи по цiнним паперам</t>
  </si>
  <si>
    <t>Iншi нарахованi доходи</t>
  </si>
  <si>
    <t>Клiринговi рахунки за розрахунками платiжними картками</t>
  </si>
  <si>
    <t>Дебетовi суми до з'ясування</t>
  </si>
  <si>
    <t>Транзитний рахунок за iншими розрахунками (актив)</t>
  </si>
  <si>
    <t>Переоцiнка фiн.iнструментiв на позабалансi</t>
  </si>
  <si>
    <t>Iнвестицiї в асоцiйованi та дочiрнi компанiї</t>
  </si>
  <si>
    <t>Нар.доходи по iнвестицiям в асоц.та дочiрнi компанiї</t>
  </si>
  <si>
    <t>Гудвiл по нематерiальним активам</t>
  </si>
  <si>
    <t>Основнi засоби та iншi необоротнi матерiальнi активи</t>
  </si>
  <si>
    <t>Показники файлу 42</t>
  </si>
  <si>
    <t>Прогноз надходжень на коррахунок (за угодами)</t>
  </si>
  <si>
    <t>Прогноз вiдтоку з коррахунку (за угодами)</t>
  </si>
  <si>
    <t>УСЬОГО загальнi активи</t>
  </si>
  <si>
    <t>Норматив H3 (не менше 9%), закр. з 2015р.</t>
  </si>
  <si>
    <t>ЗАКРИТИЙ з 2015р. Норматив Н3-1 - Норматив (коефіцієнт) співвідношення регулятивного капіталу до зобов’язань</t>
  </si>
  <si>
    <t>Кореспондентський рахунок НБУ в банку</t>
  </si>
  <si>
    <t>Короткостроковi кредити, що отриманi вiд НБУ</t>
  </si>
  <si>
    <t>Довгостроковi кредити, що отриманi вiд НБУ</t>
  </si>
  <si>
    <t>Строковi вклади (депозити) кредити, що отриманi вiд НБУ</t>
  </si>
  <si>
    <t>Нараховані витрати за коштами, що отриманi вiд НБУ</t>
  </si>
  <si>
    <t>Овердрафти по коштах у iнших банках</t>
  </si>
  <si>
    <t>Кошти на вимогу iнших банкiв</t>
  </si>
  <si>
    <t>Cтроковi вклади (депозити) iнших банкiв</t>
  </si>
  <si>
    <t>Кредити, що отриманi вiд iнших банкiв</t>
  </si>
  <si>
    <t>Нараховані витрати за коштами iнших банкiв</t>
  </si>
  <si>
    <t>Кредиторська заборгованiсть за операцiями з банками</t>
  </si>
  <si>
    <t>Поточнi рахунки юр.осiб</t>
  </si>
  <si>
    <t>Поточнi рахунки фiз.осiб</t>
  </si>
  <si>
    <t>Депозити юр.осiб</t>
  </si>
  <si>
    <t>Депозити фiз.осiб</t>
  </si>
  <si>
    <t>Кредити, що отриманi вiд мiжнародних та iнших фiнансових органiзацiй</t>
  </si>
  <si>
    <t>Нараховані витрати за коштами юр. і фіз.осіб, мiжнародних та iн.фiн.органiзацiй</t>
  </si>
  <si>
    <t>Кредиторська заборгованiсть i транзитнi рахунки за операцiями з клiєнтами банку</t>
  </si>
  <si>
    <t>Цiннi папери власного боргу</t>
  </si>
  <si>
    <t>Нарахованi витрати за цiнними паперами</t>
  </si>
  <si>
    <t>Субординований борг банку</t>
  </si>
  <si>
    <t>Iншi нарахованi витрати</t>
  </si>
  <si>
    <t>Iншi пасиви банку</t>
  </si>
  <si>
    <t>Кредитовi суми до з'ясування</t>
  </si>
  <si>
    <t>Транзитний рахунок за iншими розрахунками (пасив)</t>
  </si>
  <si>
    <t>Гарантiї, поручительства, акредетиви та акцепти, що наданi банкам</t>
  </si>
  <si>
    <t>Гарантiї, що наданi клiєнтам</t>
  </si>
  <si>
    <t>Вимоги за андеррайтингом цiнних паперiв</t>
  </si>
  <si>
    <t>УСЬОГО зобов’язань</t>
  </si>
  <si>
    <t>Норматив H3-1 (не менше 10%), закр. з 2015р.</t>
  </si>
  <si>
    <t>Сукупний обсяг операцій довірчого управління</t>
  </si>
  <si>
    <t>Співвідношення обсягу операцій довірчого управління та сукупних активів банку (не більше 100%)</t>
  </si>
  <si>
    <t>34?</t>
  </si>
  <si>
    <t>1-08-2018р.   14</t>
  </si>
  <si>
    <t>:15:57</t>
  </si>
  <si>
    <t>на  1 с</t>
  </si>
  <si>
    <t>ерпня 2018 року</t>
  </si>
  <si>
    <t>рахунки</t>
  </si>
  <si>
    <t>го по 634 групi</t>
  </si>
  <si>
    <t>го по 734 групi</t>
  </si>
  <si>
    <t>го по 935 групi</t>
  </si>
  <si>
    <t>го по 93 роздiлу</t>
  </si>
  <si>
    <t>Порушено</t>
  </si>
  <si>
    <t>Файл C5</t>
  </si>
  <si>
    <t>014.TX</t>
  </si>
  <si>
    <t>08-201</t>
  </si>
  <si>
    <t>р.   1</t>
  </si>
  <si>
    <t>:52:17</t>
  </si>
  <si>
    <t>одатко</t>
  </si>
  <si>
    <t>ў данў</t>
  </si>
  <si>
    <t>для ро</t>
  </si>
  <si>
    <t>рахунк</t>
  </si>
  <si>
    <t>еконо</t>
  </si>
  <si>
    <t>ўчних</t>
  </si>
  <si>
    <t>ормати</t>
  </si>
  <si>
    <t>ўв</t>
  </si>
  <si>
    <t>на  1</t>
  </si>
  <si>
    <t>ерпня</t>
  </si>
  <si>
    <t>018 ро</t>
  </si>
  <si>
    <t>у</t>
  </si>
  <si>
    <t>ма FC5</t>
  </si>
  <si>
    <t>код</t>
  </si>
  <si>
    <t>3-09-2018р.   12</t>
  </si>
  <si>
    <t>:08:02</t>
  </si>
  <si>
    <t>N1D.</t>
  </si>
  <si>
    <t>го по 162 групi</t>
  </si>
  <si>
    <t>го по 16 роздiлу</t>
  </si>
  <si>
    <t>го по 951 групi</t>
  </si>
  <si>
    <t>09-201</t>
  </si>
  <si>
    <t>:57:49</t>
  </si>
  <si>
    <t>а  3 в</t>
  </si>
  <si>
    <t>ресня</t>
  </si>
  <si>
    <t>1-10-2018р.   12</t>
  </si>
  <si>
    <t>:18:12</t>
  </si>
  <si>
    <t>на  1 ж</t>
  </si>
  <si>
    <t>овтня 2018 року</t>
  </si>
  <si>
    <t>10-201</t>
  </si>
  <si>
    <t>р.   0</t>
  </si>
  <si>
    <t>:17:01</t>
  </si>
  <si>
    <t>овтня</t>
  </si>
  <si>
    <t>аналізатор прав</t>
  </si>
  <si>
    <t>                        Нормативи та складові розрахунку регулятивного капіталу станом на 01 січня 2019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</si>
</sst>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"/>
    <numFmt numFmtId="165" formatCode="#,##0.00;\-#,##0.00;"/>
    <numFmt numFmtId="166" formatCode="0.00%;\-0.00%;"/>
  </numFmts>
  <fonts count="9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12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1" fillId="0" borderId="5" xfId="0" applyFont="1" applyBorder="1" applyAlignment="1">
      <alignment horizontal="center" vertical="center" wrapText="1"/>
    </xf>
    <xf numFmtId="0" fontId="3" fillId="0" borderId="0" xfId="0" applyFont="1"/>
    <xf numFmtId="0" fontId="3" fillId="0" borderId="7" xfId="0" applyFont="1" applyBorder="1"/>
    <xf numFmtId="3" fontId="3" fillId="2" borderId="7" xfId="0" applyNumberFormat="1" applyFont="1" applyFill="1" applyBorder="1"/>
    <xf numFmtId="4" fontId="3" fillId="2" borderId="7" xfId="0" applyNumberFormat="1" applyFont="1" applyFill="1" applyBorder="1"/>
    <xf numFmtId="3" fontId="3" fillId="0" borderId="0" xfId="0" applyNumberFormat="1" applyFont="1"/>
    <xf numFmtId="4" fontId="0" fillId="0" borderId="0" xfId="0" applyNumberFormat="1"/>
    <xf numFmtId="0" fontId="0" fillId="0" borderId="0" xfId="0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" fontId="0" fillId="0" borderId="0" xfId="0" applyNumberFormat="1"/>
    <xf numFmtId="20" fontId="0" fillId="0" borderId="0" xfId="0" applyNumberFormat="1"/>
    <xf numFmtId="3" fontId="0" fillId="0" borderId="0" xfId="0" applyNumberFormat="1" applyAlignment="1">
      <alignment horizontal="center"/>
    </xf>
    <xf numFmtId="49" fontId="6" fillId="0" borderId="0" xfId="0" applyNumberFormat="1" applyFont="1"/>
    <xf numFmtId="49" fontId="6" fillId="0" borderId="8" xfId="0" applyNumberFormat="1" applyFont="1" applyBorder="1"/>
    <xf numFmtId="164" fontId="0" fillId="0" borderId="8" xfId="0" applyNumberFormat="1" applyBorder="1"/>
    <xf numFmtId="4" fontId="6" fillId="0" borderId="8" xfId="0" applyNumberFormat="1" applyFont="1" applyBorder="1"/>
    <xf numFmtId="165" fontId="6" fillId="0" borderId="8" xfId="0" applyNumberFormat="1" applyFont="1" applyBorder="1"/>
    <xf numFmtId="0" fontId="6" fillId="0" borderId="0" xfId="0" applyFont="1"/>
    <xf numFmtId="49" fontId="0" fillId="0" borderId="9" xfId="0" applyNumberFormat="1" applyBorder="1"/>
    <xf numFmtId="4" fontId="0" fillId="0" borderId="9" xfId="0" applyNumberFormat="1" applyBorder="1"/>
    <xf numFmtId="165" fontId="0" fillId="0" borderId="9" xfId="0" applyNumberFormat="1" applyBorder="1"/>
    <xf numFmtId="0" fontId="0" fillId="0" borderId="9" xfId="0" applyBorder="1"/>
    <xf numFmtId="49" fontId="7" fillId="0" borderId="9" xfId="0" applyNumberFormat="1" applyFont="1" applyBorder="1"/>
    <xf numFmtId="0" fontId="7" fillId="0" borderId="9" xfId="0" applyFont="1" applyBorder="1"/>
    <xf numFmtId="165" fontId="7" fillId="0" borderId="9" xfId="0" applyNumberFormat="1" applyFont="1" applyBorder="1"/>
    <xf numFmtId="0" fontId="7" fillId="0" borderId="0" xfId="0" applyFont="1"/>
    <xf numFmtId="49" fontId="6" fillId="0" borderId="9" xfId="0" applyNumberFormat="1" applyFont="1" applyBorder="1"/>
    <xf numFmtId="4" fontId="6" fillId="0" borderId="9" xfId="0" applyNumberFormat="1" applyFont="1" applyBorder="1"/>
    <xf numFmtId="165" fontId="6" fillId="0" borderId="9" xfId="0" applyNumberFormat="1" applyFont="1" applyBorder="1"/>
    <xf numFmtId="4" fontId="7" fillId="0" borderId="9" xfId="0" applyNumberFormat="1" applyFont="1" applyBorder="1"/>
    <xf numFmtId="0" fontId="6" fillId="0" borderId="9" xfId="0" applyFont="1" applyBorder="1"/>
    <xf numFmtId="49" fontId="6" fillId="4" borderId="9" xfId="0" applyNumberFormat="1" applyFont="1" applyFill="1" applyBorder="1"/>
    <xf numFmtId="4" fontId="0" fillId="4" borderId="9" xfId="0" applyNumberFormat="1" applyFill="1" applyBorder="1"/>
    <xf numFmtId="165" fontId="0" fillId="4" borderId="9" xfId="0" applyNumberFormat="1" applyFill="1" applyBorder="1"/>
    <xf numFmtId="49" fontId="6" fillId="4" borderId="10" xfId="0" applyNumberFormat="1" applyFont="1" applyFill="1" applyBorder="1"/>
    <xf numFmtId="4" fontId="0" fillId="4" borderId="10" xfId="0" applyNumberFormat="1" applyFill="1" applyBorder="1"/>
    <xf numFmtId="165" fontId="0" fillId="4" borderId="10" xfId="0" applyNumberFormat="1" applyFill="1" applyBorder="1"/>
    <xf numFmtId="49" fontId="6" fillId="0" borderId="11" xfId="0" applyNumberFormat="1" applyFont="1" applyBorder="1" applyAlignment="1">
      <alignment wrapText="1"/>
    </xf>
    <xf numFmtId="164" fontId="0" fillId="0" borderId="11" xfId="0" applyNumberFormat="1" applyBorder="1"/>
    <xf numFmtId="49" fontId="6" fillId="0" borderId="11" xfId="0" applyNumberFormat="1" applyFont="1" applyBorder="1"/>
    <xf numFmtId="10" fontId="0" fillId="4" borderId="10" xfId="0" applyNumberFormat="1" applyFill="1" applyBorder="1"/>
    <xf numFmtId="0" fontId="0" fillId="4" borderId="10" xfId="0" applyFill="1" applyBorder="1"/>
    <xf numFmtId="49" fontId="6" fillId="0" borderId="8" xfId="0" applyNumberFormat="1" applyFont="1" applyBorder="1" applyAlignment="1">
      <alignment wrapText="1"/>
    </xf>
    <xf numFmtId="10" fontId="0" fillId="0" borderId="8" xfId="0" applyNumberFormat="1" applyBorder="1"/>
    <xf numFmtId="165" fontId="0" fillId="0" borderId="8" xfId="0" applyNumberFormat="1" applyBorder="1"/>
    <xf numFmtId="10" fontId="0" fillId="0" borderId="9" xfId="0" applyNumberFormat="1" applyBorder="1"/>
    <xf numFmtId="49" fontId="0" fillId="4" borderId="10" xfId="0" applyNumberFormat="1" applyFill="1" applyBorder="1"/>
    <xf numFmtId="0" fontId="0" fillId="0" borderId="11" xfId="0" applyBorder="1"/>
    <xf numFmtId="166" fontId="0" fillId="4" borderId="10" xfId="0" applyNumberFormat="1" applyFill="1" applyBorder="1"/>
    <xf numFmtId="49" fontId="0" fillId="0" borderId="11" xfId="0" applyNumberFormat="1" applyBorder="1"/>
    <xf numFmtId="4" fontId="0" fillId="0" borderId="11" xfId="0" applyNumberFormat="1" applyBorder="1"/>
    <xf numFmtId="165" fontId="0" fillId="0" borderId="11" xfId="0" applyNumberFormat="1" applyBorder="1"/>
    <xf numFmtId="49" fontId="6" fillId="4" borderId="11" xfId="0" applyNumberFormat="1" applyFont="1" applyFill="1" applyBorder="1" applyAlignment="1">
      <alignment wrapText="1"/>
    </xf>
    <xf numFmtId="10" fontId="0" fillId="4" borderId="11" xfId="0" applyNumberFormat="1" applyFill="1" applyBorder="1"/>
    <xf numFmtId="166" fontId="0" fillId="4" borderId="11" xfId="0" applyNumberFormat="1" applyFill="1" applyBorder="1"/>
    <xf numFmtId="3" fontId="0" fillId="0" borderId="0" xfId="0" applyNumberFormat="1" applyAlignment="1"/>
    <xf numFmtId="0" fontId="0" fillId="0" borderId="0" xfId="0" applyAlignment="1"/>
    <xf numFmtId="16" fontId="0" fillId="0" borderId="0" xfId="0" applyNumberFormat="1" applyAlignment="1">
      <alignment horizontal="center"/>
    </xf>
    <xf numFmtId="0" fontId="0" fillId="0" borderId="0" xfId="0"/>
    <xf numFmtId="4" fontId="0" fillId="0" borderId="0" xfId="0" applyNumberFormat="1"/>
    <xf numFmtId="0" fontId="0" fillId="0" borderId="0" xfId="0"/>
    <xf numFmtId="49" fontId="6" fillId="0" borderId="0" xfId="0" applyNumberFormat="1" applyFont="1"/>
    <xf numFmtId="4" fontId="0" fillId="0" borderId="0" xfId="0" applyNumberFormat="1"/>
    <xf numFmtId="49" fontId="6" fillId="0" borderId="8" xfId="0" applyNumberFormat="1" applyFont="1" applyBorder="1"/>
    <xf numFmtId="164" fontId="0" fillId="0" borderId="8" xfId="0" applyNumberFormat="1" applyBorder="1"/>
    <xf numFmtId="4" fontId="6" fillId="0" borderId="8" xfId="0" applyNumberFormat="1" applyFont="1" applyBorder="1"/>
    <xf numFmtId="165" fontId="6" fillId="0" borderId="8" xfId="0" applyNumberFormat="1" applyFont="1" applyBorder="1"/>
    <xf numFmtId="49" fontId="0" fillId="0" borderId="9" xfId="0" applyNumberFormat="1" applyBorder="1"/>
    <xf numFmtId="4" fontId="0" fillId="0" borderId="9" xfId="0" applyNumberFormat="1" applyBorder="1"/>
    <xf numFmtId="165" fontId="0" fillId="0" borderId="9" xfId="0" applyNumberFormat="1" applyBorder="1"/>
    <xf numFmtId="49" fontId="7" fillId="0" borderId="9" xfId="0" applyNumberFormat="1" applyFont="1" applyBorder="1"/>
    <xf numFmtId="4" fontId="7" fillId="0" borderId="9" xfId="0" applyNumberFormat="1" applyFont="1" applyBorder="1"/>
    <xf numFmtId="165" fontId="7" fillId="0" borderId="9" xfId="0" applyNumberFormat="1" applyFont="1" applyBorder="1"/>
    <xf numFmtId="49" fontId="6" fillId="0" borderId="9" xfId="0" applyNumberFormat="1" applyFont="1" applyBorder="1"/>
    <xf numFmtId="4" fontId="6" fillId="0" borderId="9" xfId="0" applyNumberFormat="1" applyFont="1" applyBorder="1"/>
    <xf numFmtId="165" fontId="6" fillId="0" borderId="9" xfId="0" applyNumberFormat="1" applyFont="1" applyBorder="1"/>
    <xf numFmtId="0" fontId="0" fillId="0" borderId="9" xfId="0" applyBorder="1"/>
    <xf numFmtId="0" fontId="7" fillId="0" borderId="9" xfId="0" applyFont="1" applyBorder="1"/>
    <xf numFmtId="0" fontId="6" fillId="0" borderId="9" xfId="0" applyFont="1" applyBorder="1"/>
    <xf numFmtId="49" fontId="6" fillId="4" borderId="9" xfId="0" applyNumberFormat="1" applyFont="1" applyFill="1" applyBorder="1"/>
    <xf numFmtId="4" fontId="0" fillId="4" borderId="9" xfId="0" applyNumberFormat="1" applyFill="1" applyBorder="1"/>
    <xf numFmtId="165" fontId="0" fillId="4" borderId="9" xfId="0" applyNumberFormat="1" applyFill="1" applyBorder="1"/>
    <xf numFmtId="49" fontId="6" fillId="4" borderId="10" xfId="0" applyNumberFormat="1" applyFont="1" applyFill="1" applyBorder="1"/>
    <xf numFmtId="4" fontId="0" fillId="4" borderId="10" xfId="0" applyNumberFormat="1" applyFill="1" applyBorder="1"/>
    <xf numFmtId="165" fontId="0" fillId="4" borderId="10" xfId="0" applyNumberFormat="1" applyFill="1" applyBorder="1"/>
    <xf numFmtId="49" fontId="6" fillId="0" borderId="8" xfId="0" applyNumberFormat="1" applyFont="1" applyBorder="1" applyAlignment="1">
      <alignment wrapText="1"/>
    </xf>
    <xf numFmtId="10" fontId="0" fillId="4" borderId="10" xfId="0" applyNumberFormat="1" applyFill="1" applyBorder="1"/>
    <xf numFmtId="0" fontId="0" fillId="4" borderId="10" xfId="0" applyFill="1" applyBorder="1"/>
    <xf numFmtId="49" fontId="6" fillId="0" borderId="11" xfId="0" applyNumberFormat="1" applyFont="1" applyBorder="1" applyAlignment="1">
      <alignment wrapText="1"/>
    </xf>
    <xf numFmtId="164" fontId="0" fillId="0" borderId="11" xfId="0" applyNumberFormat="1" applyBorder="1"/>
    <xf numFmtId="49" fontId="6" fillId="0" borderId="11" xfId="0" applyNumberFormat="1" applyFont="1" applyBorder="1"/>
    <xf numFmtId="10" fontId="0" fillId="0" borderId="8" xfId="0" applyNumberFormat="1" applyBorder="1"/>
    <xf numFmtId="165" fontId="0" fillId="0" borderId="8" xfId="0" applyNumberFormat="1" applyBorder="1"/>
    <xf numFmtId="10" fontId="0" fillId="0" borderId="9" xfId="0" applyNumberFormat="1" applyBorder="1"/>
    <xf numFmtId="49" fontId="0" fillId="4" borderId="10" xfId="0" applyNumberFormat="1" applyFill="1" applyBorder="1"/>
    <xf numFmtId="166" fontId="0" fillId="4" borderId="10" xfId="0" applyNumberFormat="1" applyFill="1" applyBorder="1"/>
    <xf numFmtId="0" fontId="0" fillId="0" borderId="11" xfId="0" applyBorder="1"/>
    <xf numFmtId="49" fontId="0" fillId="0" borderId="11" xfId="0" applyNumberFormat="1" applyBorder="1"/>
    <xf numFmtId="4" fontId="0" fillId="0" borderId="11" xfId="0" applyNumberFormat="1" applyBorder="1"/>
    <xf numFmtId="165" fontId="0" fillId="0" borderId="11" xfId="0" applyNumberFormat="1" applyBorder="1"/>
    <xf numFmtId="49" fontId="6" fillId="4" borderId="11" xfId="0" applyNumberFormat="1" applyFont="1" applyFill="1" applyBorder="1" applyAlignment="1">
      <alignment wrapText="1"/>
    </xf>
    <xf numFmtId="10" fontId="0" fillId="4" borderId="11" xfId="0" applyNumberFormat="1" applyFill="1" applyBorder="1"/>
    <xf numFmtId="166" fontId="0" fillId="4" borderId="11" xfId="0" applyNumberFormat="1" applyFill="1" applyBorder="1"/>
    <xf numFmtId="4" fontId="0" fillId="3" borderId="9" xfId="0" applyNumberFormat="1" applyFill="1" applyBorder="1"/>
    <xf numFmtId="4" fontId="0" fillId="3" borderId="0" xfId="0" applyNumberFormat="1" applyFill="1"/>
    <xf numFmtId="0" fontId="0" fillId="3" borderId="0" xfId="0" applyFill="1"/>
    <xf numFmtId="0" fontId="0" fillId="5" borderId="0" xfId="0" applyFill="1"/>
    <xf numFmtId="0" fontId="0" fillId="6" borderId="0" xfId="0" applyFill="1"/>
    <xf numFmtId="0" fontId="0" fillId="7" borderId="0" xfId="0" applyFill="1"/>
    <xf numFmtId="3" fontId="8" fillId="2" borderId="7" xfId="0" applyNumberFormat="1" applyFont="1" applyFill="1" applyBorder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workbookViewId="0">
      <selection activeCell="E11" sqref="E11"/>
    </sheetView>
  </sheetViews>
  <sheetFormatPr defaultRowHeight="15" x14ac:dyDescent="0.25"/>
  <cols>
    <col min="1" max="1" width="9.140625" style="6"/>
    <col min="2" max="2" width="35.42578125" style="6" customWidth="1"/>
    <col min="3" max="3" width="21.5703125" style="6" bestFit="1" customWidth="1"/>
    <col min="4" max="5" width="12.5703125" style="6" bestFit="1" customWidth="1"/>
    <col min="6" max="6" width="9.85546875" style="6" customWidth="1"/>
    <col min="7" max="7" width="10" style="6" customWidth="1"/>
    <col min="8" max="8" width="11.5703125" style="6" bestFit="1" customWidth="1"/>
    <col min="9" max="9" width="13.5703125" style="6" bestFit="1" customWidth="1"/>
    <col min="10" max="12" width="9.140625" style="6"/>
    <col min="13" max="13" width="11.5703125" style="6" bestFit="1" customWidth="1"/>
    <col min="14" max="14" width="10.5703125" style="6" bestFit="1" customWidth="1"/>
    <col min="15" max="15" width="9.5703125" style="6" bestFit="1" customWidth="1"/>
    <col min="16" max="16" width="9.85546875" style="6" bestFit="1" customWidth="1"/>
    <col min="17" max="17" width="9.85546875" style="6" customWidth="1"/>
    <col min="18" max="18" width="9.140625" style="6"/>
    <col min="19" max="19" width="10.5703125" style="6" bestFit="1" customWidth="1"/>
    <col min="20" max="20" width="15.28515625" style="6" customWidth="1"/>
    <col min="21" max="22" width="9.140625" style="6"/>
    <col min="23" max="23" width="11.28515625" style="6" bestFit="1" customWidth="1"/>
    <col min="24" max="24" width="9.140625" style="6"/>
    <col min="25" max="25" width="11.5703125" style="6" bestFit="1" customWidth="1"/>
    <col min="26" max="26" width="10.5703125" style="6" bestFit="1" customWidth="1"/>
    <col min="27" max="28" width="9.140625" style="6"/>
    <col min="29" max="29" width="11.42578125" style="6" customWidth="1"/>
    <col min="30" max="30" width="9.140625" style="6"/>
    <col min="31" max="34" width="11.5703125" style="6" bestFit="1" customWidth="1"/>
    <col min="35" max="42" width="9.140625" style="6"/>
    <col min="43" max="43" width="13.5703125" style="6" bestFit="1" customWidth="1"/>
    <col min="44" max="44" width="16" style="6" bestFit="1" customWidth="1"/>
    <col min="45" max="45" width="13.7109375" style="6" bestFit="1" customWidth="1"/>
    <col min="46" max="46" width="9.140625" style="6"/>
    <col min="47" max="47" width="15.28515625" style="6" bestFit="1" customWidth="1"/>
    <col min="48" max="48" width="9.140625" style="6"/>
    <col min="49" max="49" width="12.5703125" style="6" bestFit="1" customWidth="1"/>
    <col min="50" max="50" width="13.7109375" style="6" bestFit="1" customWidth="1"/>
    <col min="51" max="51" width="11.5703125" style="6" bestFit="1" customWidth="1"/>
    <col min="52" max="52" width="12.28515625" style="6" bestFit="1" customWidth="1"/>
    <col min="53" max="53" width="9.140625" style="6"/>
    <col min="54" max="54" width="11.85546875" style="6" customWidth="1"/>
    <col min="55" max="16384" width="9.140625" style="6"/>
  </cols>
  <sheetData>
    <row r="1" spans="1:54" x14ac:dyDescent="0.25">
      <c r="A1" s="4" t="s">
        <v>60</v>
      </c>
    </row>
    <row r="2" spans="1:54" x14ac:dyDescent="0.25">
      <c r="A2" s="3" t="s">
        <v>522</v>
      </c>
    </row>
    <row r="3" spans="1:54" x14ac:dyDescent="0.25">
      <c r="H3" s="4"/>
    </row>
    <row r="4" spans="1:54" ht="15" customHeight="1" x14ac:dyDescent="0.25">
      <c r="A4" s="1" t="s">
        <v>0</v>
      </c>
      <c r="B4" s="6" t="s">
        <v>1</v>
      </c>
      <c r="N4" s="117" t="s">
        <v>10</v>
      </c>
      <c r="O4" s="118"/>
      <c r="P4" s="118"/>
      <c r="Q4" s="118"/>
      <c r="R4" s="118"/>
      <c r="S4" s="118"/>
      <c r="T4" s="118"/>
      <c r="U4" s="118"/>
      <c r="V4" s="118"/>
      <c r="W4" s="118"/>
      <c r="X4" s="119"/>
      <c r="Y4" s="117" t="s">
        <v>10</v>
      </c>
      <c r="Z4" s="118"/>
      <c r="AA4" s="118"/>
      <c r="AB4" s="118"/>
      <c r="AC4" s="118"/>
      <c r="AD4" s="118"/>
      <c r="AE4" s="118"/>
      <c r="AF4" s="118"/>
      <c r="AG4" s="118"/>
      <c r="AH4" s="119"/>
    </row>
    <row r="5" spans="1:54" ht="15" customHeight="1" x14ac:dyDescent="0.25">
      <c r="A5" s="1"/>
      <c r="I5" s="117" t="s">
        <v>10</v>
      </c>
      <c r="J5" s="118"/>
      <c r="K5" s="118"/>
      <c r="L5" s="118"/>
      <c r="M5" s="119"/>
      <c r="N5" s="117" t="s">
        <v>11</v>
      </c>
      <c r="O5" s="118"/>
      <c r="P5" s="118"/>
      <c r="Q5" s="118"/>
      <c r="R5" s="118"/>
      <c r="S5" s="118"/>
      <c r="T5" s="119"/>
      <c r="U5" s="117" t="s">
        <v>17</v>
      </c>
      <c r="V5" s="118"/>
      <c r="W5" s="118"/>
      <c r="X5" s="119"/>
      <c r="Y5" s="117" t="s">
        <v>29</v>
      </c>
      <c r="Z5" s="118"/>
      <c r="AA5" s="118"/>
      <c r="AB5" s="118"/>
      <c r="AC5" s="118"/>
      <c r="AD5" s="118"/>
      <c r="AE5" s="118"/>
      <c r="AF5" s="118"/>
      <c r="AG5" s="118"/>
      <c r="AH5" s="119"/>
      <c r="AI5" s="117" t="s">
        <v>10</v>
      </c>
      <c r="AJ5" s="118"/>
      <c r="AK5" s="118"/>
      <c r="AL5" s="118"/>
      <c r="AM5" s="118"/>
      <c r="AN5" s="118"/>
      <c r="AO5" s="118"/>
      <c r="AP5" s="119"/>
      <c r="AQ5" s="117" t="s">
        <v>48</v>
      </c>
      <c r="AR5" s="118"/>
      <c r="AS5" s="118"/>
      <c r="AT5" s="118"/>
      <c r="AU5" s="118"/>
      <c r="AV5" s="118"/>
      <c r="AW5" s="118"/>
      <c r="AX5" s="118"/>
      <c r="AY5" s="118"/>
      <c r="AZ5" s="119"/>
    </row>
    <row r="6" spans="1:54" ht="72" customHeight="1" x14ac:dyDescent="0.25">
      <c r="I6" s="117" t="s">
        <v>11</v>
      </c>
      <c r="J6" s="118"/>
      <c r="K6" s="118"/>
      <c r="L6" s="118"/>
      <c r="M6" s="119"/>
      <c r="N6" s="117" t="s">
        <v>18</v>
      </c>
      <c r="O6" s="118"/>
      <c r="P6" s="118"/>
      <c r="Q6" s="118"/>
      <c r="R6" s="118"/>
      <c r="S6" s="118"/>
      <c r="T6" s="119"/>
      <c r="U6" s="120" t="s">
        <v>19</v>
      </c>
      <c r="V6" s="120" t="s">
        <v>20</v>
      </c>
      <c r="W6" s="120" t="s">
        <v>21</v>
      </c>
      <c r="X6" s="120" t="s">
        <v>61</v>
      </c>
      <c r="Y6" s="120" t="s">
        <v>62</v>
      </c>
      <c r="Z6" s="120" t="s">
        <v>30</v>
      </c>
      <c r="AA6" s="120" t="s">
        <v>31</v>
      </c>
      <c r="AB6" s="120" t="s">
        <v>32</v>
      </c>
      <c r="AC6" s="120" t="s">
        <v>33</v>
      </c>
      <c r="AD6" s="120" t="s">
        <v>34</v>
      </c>
      <c r="AE6" s="120" t="s">
        <v>35</v>
      </c>
      <c r="AF6" s="120" t="s">
        <v>36</v>
      </c>
      <c r="AG6" s="120" t="s">
        <v>37</v>
      </c>
      <c r="AH6" s="120" t="s">
        <v>38</v>
      </c>
      <c r="AI6" s="117" t="s">
        <v>39</v>
      </c>
      <c r="AJ6" s="118"/>
      <c r="AK6" s="118"/>
      <c r="AL6" s="118"/>
      <c r="AM6" s="118"/>
      <c r="AN6" s="118"/>
      <c r="AO6" s="118"/>
      <c r="AP6" s="119"/>
      <c r="AQ6" s="120" t="s">
        <v>49</v>
      </c>
      <c r="AR6" s="120" t="s">
        <v>50</v>
      </c>
      <c r="AS6" s="117" t="s">
        <v>51</v>
      </c>
      <c r="AT6" s="118"/>
      <c r="AU6" s="118"/>
      <c r="AV6" s="118"/>
      <c r="AW6" s="118"/>
      <c r="AX6" s="119"/>
      <c r="AY6" s="120" t="s">
        <v>52</v>
      </c>
      <c r="AZ6" s="120" t="s">
        <v>53</v>
      </c>
    </row>
    <row r="7" spans="1:54" ht="348" x14ac:dyDescent="0.25">
      <c r="A7" s="2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2" t="s">
        <v>8</v>
      </c>
      <c r="H7" s="2" t="s">
        <v>9</v>
      </c>
      <c r="I7" s="2" t="s">
        <v>12</v>
      </c>
      <c r="J7" s="2" t="s">
        <v>13</v>
      </c>
      <c r="K7" s="2" t="s">
        <v>14</v>
      </c>
      <c r="L7" s="2" t="s">
        <v>15</v>
      </c>
      <c r="M7" s="2" t="s">
        <v>16</v>
      </c>
      <c r="N7" s="2" t="s">
        <v>22</v>
      </c>
      <c r="O7" s="2" t="s">
        <v>23</v>
      </c>
      <c r="P7" s="2" t="s">
        <v>24</v>
      </c>
      <c r="Q7" s="2" t="s">
        <v>25</v>
      </c>
      <c r="R7" s="2" t="s">
        <v>26</v>
      </c>
      <c r="S7" s="2" t="s">
        <v>27</v>
      </c>
      <c r="T7" s="2" t="s">
        <v>28</v>
      </c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2" t="s">
        <v>40</v>
      </c>
      <c r="AJ7" s="2" t="s">
        <v>41</v>
      </c>
      <c r="AK7" s="2" t="s">
        <v>42</v>
      </c>
      <c r="AL7" s="2" t="s">
        <v>43</v>
      </c>
      <c r="AM7" s="2" t="s">
        <v>44</v>
      </c>
      <c r="AN7" s="2" t="s">
        <v>45</v>
      </c>
      <c r="AO7" s="2" t="s">
        <v>46</v>
      </c>
      <c r="AP7" s="2" t="s">
        <v>47</v>
      </c>
      <c r="AQ7" s="121"/>
      <c r="AR7" s="121"/>
      <c r="AS7" s="2" t="s">
        <v>54</v>
      </c>
      <c r="AT7" s="2" t="s">
        <v>55</v>
      </c>
      <c r="AU7" s="2" t="s">
        <v>56</v>
      </c>
      <c r="AV7" s="2" t="s">
        <v>57</v>
      </c>
      <c r="AW7" s="2" t="s">
        <v>58</v>
      </c>
      <c r="AX7" s="2" t="s">
        <v>59</v>
      </c>
      <c r="AY7" s="121"/>
      <c r="AZ7" s="121"/>
    </row>
    <row r="8" spans="1:54" ht="15" customHeight="1" x14ac:dyDescent="0.25">
      <c r="A8" s="5">
        <v>1</v>
      </c>
      <c r="B8" s="5">
        <v>2</v>
      </c>
      <c r="C8" s="5">
        <v>3</v>
      </c>
      <c r="D8" s="5">
        <v>4</v>
      </c>
      <c r="E8" s="5">
        <v>5</v>
      </c>
      <c r="F8" s="5">
        <v>6</v>
      </c>
      <c r="G8" s="5">
        <v>7</v>
      </c>
      <c r="H8" s="5">
        <v>8</v>
      </c>
      <c r="I8" s="5">
        <v>9</v>
      </c>
      <c r="J8" s="5">
        <v>10</v>
      </c>
      <c r="K8" s="5">
        <v>11</v>
      </c>
      <c r="L8" s="5">
        <v>12</v>
      </c>
      <c r="M8" s="5">
        <v>13</v>
      </c>
      <c r="N8" s="5">
        <v>14</v>
      </c>
      <c r="O8" s="5">
        <v>15</v>
      </c>
      <c r="P8" s="5">
        <v>16</v>
      </c>
      <c r="Q8" s="5">
        <v>17</v>
      </c>
      <c r="R8" s="5">
        <v>18</v>
      </c>
      <c r="S8" s="5">
        <v>19</v>
      </c>
      <c r="T8" s="5">
        <v>20</v>
      </c>
      <c r="U8" s="5">
        <v>21</v>
      </c>
      <c r="V8" s="5">
        <v>22</v>
      </c>
      <c r="W8" s="5">
        <v>23</v>
      </c>
      <c r="X8" s="5">
        <v>24</v>
      </c>
      <c r="Y8" s="5">
        <v>25</v>
      </c>
      <c r="Z8" s="5">
        <v>26</v>
      </c>
      <c r="AA8" s="5">
        <v>27</v>
      </c>
      <c r="AB8" s="5">
        <v>28</v>
      </c>
      <c r="AC8" s="5">
        <v>29</v>
      </c>
      <c r="AD8" s="5">
        <v>30</v>
      </c>
      <c r="AE8" s="5">
        <v>31</v>
      </c>
      <c r="AF8" s="5">
        <v>32</v>
      </c>
      <c r="AG8" s="5">
        <v>33</v>
      </c>
      <c r="AH8" s="5">
        <v>34</v>
      </c>
      <c r="AI8" s="5">
        <v>35</v>
      </c>
      <c r="AJ8" s="5">
        <v>36</v>
      </c>
      <c r="AK8" s="5">
        <v>37</v>
      </c>
      <c r="AL8" s="5">
        <v>38</v>
      </c>
      <c r="AM8" s="5">
        <v>39</v>
      </c>
      <c r="AN8" s="5">
        <v>40</v>
      </c>
      <c r="AO8" s="5">
        <v>41</v>
      </c>
      <c r="AP8" s="5">
        <v>42</v>
      </c>
      <c r="AQ8" s="5">
        <v>43</v>
      </c>
      <c r="AR8" s="5">
        <v>44</v>
      </c>
      <c r="AS8" s="5">
        <v>45</v>
      </c>
      <c r="AT8" s="5">
        <v>46</v>
      </c>
      <c r="AU8" s="5">
        <v>47</v>
      </c>
      <c r="AV8" s="5">
        <v>48</v>
      </c>
      <c r="AW8" s="5">
        <v>49</v>
      </c>
      <c r="AX8" s="5">
        <v>50</v>
      </c>
      <c r="AY8" s="5">
        <v>51</v>
      </c>
      <c r="AZ8" s="5">
        <v>52</v>
      </c>
    </row>
    <row r="9" spans="1:54" x14ac:dyDescent="0.25">
      <c r="A9" s="7">
        <v>320</v>
      </c>
      <c r="B9" s="7" t="s">
        <v>63</v>
      </c>
      <c r="C9" s="8">
        <v>504196.97031</v>
      </c>
      <c r="D9" s="8">
        <v>504196.97031</v>
      </c>
      <c r="E9" s="8">
        <v>0</v>
      </c>
      <c r="F9" s="8">
        <v>0</v>
      </c>
      <c r="G9" s="8">
        <v>0</v>
      </c>
      <c r="H9" s="8">
        <v>29858.469249999973</v>
      </c>
      <c r="I9" s="8">
        <v>500000</v>
      </c>
      <c r="J9" s="8">
        <v>0</v>
      </c>
      <c r="K9" s="8">
        <v>0</v>
      </c>
      <c r="L9" s="8">
        <v>0</v>
      </c>
      <c r="M9" s="8">
        <v>34055.439559999999</v>
      </c>
      <c r="N9" s="8">
        <v>2084.3295699999999</v>
      </c>
      <c r="O9" s="8">
        <v>0</v>
      </c>
      <c r="P9" s="8">
        <v>1426.5807299999999</v>
      </c>
      <c r="Q9" s="8">
        <v>0</v>
      </c>
      <c r="R9" s="8">
        <v>0</v>
      </c>
      <c r="S9" s="8">
        <v>26347.558949999973</v>
      </c>
      <c r="T9" s="8">
        <v>0</v>
      </c>
      <c r="U9" s="8">
        <v>0</v>
      </c>
      <c r="V9" s="8"/>
      <c r="W9" s="8">
        <v>0</v>
      </c>
      <c r="X9" s="8">
        <v>0</v>
      </c>
      <c r="Y9" s="8">
        <v>149762.05790000001</v>
      </c>
      <c r="Z9" s="8">
        <v>0</v>
      </c>
      <c r="AA9" s="8">
        <v>0</v>
      </c>
      <c r="AB9" s="8">
        <v>0</v>
      </c>
      <c r="AC9" s="8">
        <v>172251.72225999998</v>
      </c>
      <c r="AD9" s="8">
        <v>1369.13194</v>
      </c>
      <c r="AE9" s="8">
        <v>170882.59031999999</v>
      </c>
      <c r="AF9" s="8">
        <v>67.151309999999995</v>
      </c>
      <c r="AG9" s="8">
        <v>6085.9925599999997</v>
      </c>
      <c r="AH9" s="8">
        <v>926.11734000000001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9">
        <v>14.878158505097833</v>
      </c>
      <c r="AR9" s="8">
        <v>3536321.6020149998</v>
      </c>
      <c r="AS9" s="8">
        <v>971970.30998999998</v>
      </c>
      <c r="AT9" s="8">
        <v>0</v>
      </c>
      <c r="AU9" s="8">
        <v>0</v>
      </c>
      <c r="AV9" s="8">
        <v>0</v>
      </c>
      <c r="AW9" s="8">
        <v>122866.7855</v>
      </c>
      <c r="AX9" s="116">
        <v>3474888.2092649997</v>
      </c>
      <c r="AY9" s="8">
        <v>24770.010189999997</v>
      </c>
      <c r="AZ9" s="8">
        <v>172251.72225999998</v>
      </c>
      <c r="BA9" s="10"/>
      <c r="BB9" s="10"/>
    </row>
    <row r="11" spans="1:54" x14ac:dyDescent="0.25">
      <c r="C11" s="10"/>
    </row>
  </sheetData>
  <mergeCells count="30">
    <mergeCell ref="I5:M5"/>
    <mergeCell ref="I6:M6"/>
    <mergeCell ref="N6:T6"/>
    <mergeCell ref="X6:X7"/>
    <mergeCell ref="N4:X4"/>
    <mergeCell ref="N5:T5"/>
    <mergeCell ref="U5:X5"/>
    <mergeCell ref="U6:U7"/>
    <mergeCell ref="V6:V7"/>
    <mergeCell ref="W6:W7"/>
    <mergeCell ref="Y4:AH4"/>
    <mergeCell ref="Y5:AH5"/>
    <mergeCell ref="Z6:Z7"/>
    <mergeCell ref="AA6:AA7"/>
    <mergeCell ref="AB6:AB7"/>
    <mergeCell ref="AC6:AC7"/>
    <mergeCell ref="AD6:AD7"/>
    <mergeCell ref="AE6:AE7"/>
    <mergeCell ref="AF6:AF7"/>
    <mergeCell ref="AG6:AG7"/>
    <mergeCell ref="Y6:Y7"/>
    <mergeCell ref="AH6:AH7"/>
    <mergeCell ref="AI5:AP5"/>
    <mergeCell ref="AI6:AP6"/>
    <mergeCell ref="AQ5:AZ5"/>
    <mergeCell ref="AQ6:AQ7"/>
    <mergeCell ref="AR6:AR7"/>
    <mergeCell ref="AS6:AX6"/>
    <mergeCell ref="AY6:AY7"/>
    <mergeCell ref="AZ6:AZ7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6"/>
  <sheetViews>
    <sheetView workbookViewId="0">
      <selection activeCell="B13" sqref="B13"/>
    </sheetView>
  </sheetViews>
  <sheetFormatPr defaultRowHeight="15" x14ac:dyDescent="0.25"/>
  <cols>
    <col min="2" max="2" width="12.28515625" customWidth="1"/>
    <col min="3" max="3" width="13.7109375" customWidth="1"/>
    <col min="4" max="4" width="12" customWidth="1"/>
    <col min="5" max="8" width="10.7109375" customWidth="1"/>
  </cols>
  <sheetData>
    <row r="1" spans="1:8" x14ac:dyDescent="0.25">
      <c r="A1" t="s">
        <v>64</v>
      </c>
      <c r="B1" t="s">
        <v>283</v>
      </c>
      <c r="C1" t="s">
        <v>284</v>
      </c>
    </row>
    <row r="2" spans="1:8" x14ac:dyDescent="0.25">
      <c r="C2" t="s">
        <v>66</v>
      </c>
    </row>
    <row r="3" spans="1:8" x14ac:dyDescent="0.25">
      <c r="B3" t="s">
        <v>67</v>
      </c>
      <c r="C3" t="s">
        <v>68</v>
      </c>
    </row>
    <row r="4" spans="1:8" x14ac:dyDescent="0.25">
      <c r="B4" t="s">
        <v>69</v>
      </c>
      <c r="C4" t="s">
        <v>70</v>
      </c>
    </row>
    <row r="5" spans="1:8" x14ac:dyDescent="0.25">
      <c r="B5" t="s">
        <v>285</v>
      </c>
      <c r="C5" t="s">
        <v>286</v>
      </c>
    </row>
    <row r="6" spans="1:8" x14ac:dyDescent="0.25">
      <c r="B6" t="s">
        <v>71</v>
      </c>
      <c r="C6" t="s">
        <v>72</v>
      </c>
    </row>
    <row r="7" spans="1:8" x14ac:dyDescent="0.25">
      <c r="B7" t="s">
        <v>73</v>
      </c>
      <c r="C7" t="s">
        <v>74</v>
      </c>
      <c r="D7" t="s">
        <v>75</v>
      </c>
    </row>
    <row r="8" spans="1:8" x14ac:dyDescent="0.25">
      <c r="G8" t="s">
        <v>76</v>
      </c>
      <c r="H8" t="s">
        <v>77</v>
      </c>
    </row>
    <row r="10" spans="1:8" x14ac:dyDescent="0.25">
      <c r="D10" t="s">
        <v>78</v>
      </c>
      <c r="G10" t="s">
        <v>79</v>
      </c>
    </row>
    <row r="11" spans="1:8" x14ac:dyDescent="0.25">
      <c r="B11" t="s">
        <v>274</v>
      </c>
    </row>
    <row r="12" spans="1:8" x14ac:dyDescent="0.25">
      <c r="C12" t="s">
        <v>275</v>
      </c>
      <c r="D12" t="s">
        <v>276</v>
      </c>
      <c r="E12" t="s">
        <v>277</v>
      </c>
      <c r="F12" t="s">
        <v>275</v>
      </c>
      <c r="G12" t="s">
        <v>276</v>
      </c>
      <c r="H12" t="s">
        <v>277</v>
      </c>
    </row>
    <row r="13" spans="1:8" x14ac:dyDescent="0.25">
      <c r="A13">
        <v>1002</v>
      </c>
      <c r="B13" s="11">
        <v>122252.58141000001</v>
      </c>
      <c r="C13" s="11">
        <v>42436.358609999996</v>
      </c>
      <c r="D13" s="11">
        <v>79552.607669999998</v>
      </c>
      <c r="E13" s="11">
        <v>263.61512999999997</v>
      </c>
      <c r="F13" s="11">
        <v>0</v>
      </c>
      <c r="G13" s="11">
        <v>0</v>
      </c>
      <c r="H13" s="11">
        <v>0</v>
      </c>
    </row>
    <row r="14" spans="1:8" x14ac:dyDescent="0.25">
      <c r="A14">
        <v>1004</v>
      </c>
      <c r="B14" s="11">
        <v>38733.573980000001</v>
      </c>
      <c r="C14" s="11">
        <v>38733.573980000001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</row>
    <row r="15" spans="1:8" x14ac:dyDescent="0.25">
      <c r="A15" t="s">
        <v>82</v>
      </c>
      <c r="B15" s="11">
        <v>160986.15539</v>
      </c>
      <c r="C15" s="11">
        <v>81169.932589999997</v>
      </c>
      <c r="D15" s="11">
        <v>79552.607669999998</v>
      </c>
      <c r="E15" s="11">
        <v>263.61512999999997</v>
      </c>
      <c r="F15" s="11">
        <v>0</v>
      </c>
      <c r="G15" s="11">
        <v>0</v>
      </c>
      <c r="H15" s="11">
        <v>0</v>
      </c>
    </row>
    <row r="16" spans="1:8" x14ac:dyDescent="0.25">
      <c r="A16" t="s">
        <v>82</v>
      </c>
      <c r="B16" s="11">
        <v>160986.15539</v>
      </c>
      <c r="C16" s="11">
        <v>81169.932589999997</v>
      </c>
      <c r="D16" s="11">
        <v>79552.607669999998</v>
      </c>
      <c r="E16" s="11">
        <v>263.61512999999997</v>
      </c>
      <c r="F16" s="11">
        <v>0</v>
      </c>
      <c r="G16" s="11">
        <v>0</v>
      </c>
      <c r="H16" s="11">
        <v>0</v>
      </c>
    </row>
    <row r="17" spans="1:8" x14ac:dyDescent="0.25">
      <c r="A17">
        <v>1102</v>
      </c>
      <c r="B17" s="11">
        <v>693.26604000000009</v>
      </c>
      <c r="C17" s="11">
        <v>0</v>
      </c>
      <c r="D17" s="11">
        <v>693.26604000000009</v>
      </c>
      <c r="E17" s="11">
        <v>0</v>
      </c>
      <c r="F17" s="11">
        <v>0</v>
      </c>
      <c r="G17" s="11">
        <v>0</v>
      </c>
      <c r="H17" s="11">
        <v>0</v>
      </c>
    </row>
    <row r="18" spans="1:8" x14ac:dyDescent="0.25">
      <c r="A18" t="s">
        <v>82</v>
      </c>
      <c r="B18" s="11">
        <v>693.26604000000009</v>
      </c>
      <c r="C18" s="11">
        <v>0</v>
      </c>
      <c r="D18" s="11">
        <v>693.26604000000009</v>
      </c>
      <c r="E18" s="11">
        <v>0</v>
      </c>
      <c r="F18" s="11">
        <v>0</v>
      </c>
      <c r="G18" s="11">
        <v>0</v>
      </c>
      <c r="H18" s="11">
        <v>0</v>
      </c>
    </row>
    <row r="19" spans="1:8" x14ac:dyDescent="0.25">
      <c r="A19" t="s">
        <v>82</v>
      </c>
      <c r="B19" s="11">
        <v>693.26604000000009</v>
      </c>
      <c r="C19" s="11">
        <v>0</v>
      </c>
      <c r="D19" s="11">
        <v>693.26604000000009</v>
      </c>
      <c r="E19" s="11">
        <v>0</v>
      </c>
      <c r="F19" s="11">
        <v>0</v>
      </c>
      <c r="G19" s="11">
        <v>0</v>
      </c>
      <c r="H19" s="11">
        <v>0</v>
      </c>
    </row>
    <row r="20" spans="1:8" x14ac:dyDescent="0.25">
      <c r="A20">
        <v>1200</v>
      </c>
      <c r="B20" s="11">
        <v>113540.90517999999</v>
      </c>
      <c r="C20" s="11">
        <v>113540.90517999999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</row>
    <row r="21" spans="1:8" x14ac:dyDescent="0.25">
      <c r="A21" t="s">
        <v>82</v>
      </c>
      <c r="B21" s="11">
        <v>113540.90517999999</v>
      </c>
      <c r="C21" s="11">
        <v>113540.90517999999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</row>
    <row r="22" spans="1:8" x14ac:dyDescent="0.25">
      <c r="A22" t="s">
        <v>82</v>
      </c>
      <c r="B22" s="11">
        <v>113540.90517999999</v>
      </c>
      <c r="C22" s="11">
        <v>113540.90517999999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</row>
    <row r="23" spans="1:8" x14ac:dyDescent="0.25">
      <c r="A23">
        <v>1410</v>
      </c>
      <c r="B23" s="11">
        <v>103825</v>
      </c>
      <c r="C23" s="11">
        <v>103825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</row>
    <row r="24" spans="1:8" x14ac:dyDescent="0.25">
      <c r="A24">
        <v>1415</v>
      </c>
      <c r="B24" s="11">
        <v>50.876919999999998</v>
      </c>
      <c r="C24" s="11">
        <v>50.876919999999998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</row>
    <row r="25" spans="1:8" x14ac:dyDescent="0.25">
      <c r="A25">
        <v>1415</v>
      </c>
      <c r="B25" s="11">
        <v>-55.512349999999998</v>
      </c>
      <c r="C25" s="11">
        <v>-55.512349999999998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</row>
    <row r="26" spans="1:8" x14ac:dyDescent="0.25">
      <c r="A26">
        <v>1416</v>
      </c>
      <c r="B26" s="11">
        <v>-2766.3956199999998</v>
      </c>
      <c r="C26" s="11">
        <v>-2766.3956199999998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</row>
    <row r="27" spans="1:8" x14ac:dyDescent="0.25">
      <c r="A27">
        <v>1418</v>
      </c>
      <c r="B27" s="11">
        <v>2851.0657099999999</v>
      </c>
      <c r="C27" s="11">
        <v>2851.0657099999999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</row>
    <row r="28" spans="1:8" x14ac:dyDescent="0.25">
      <c r="A28" t="s">
        <v>82</v>
      </c>
      <c r="B28" s="11">
        <v>103905.03466</v>
      </c>
      <c r="C28" s="11">
        <v>103905.03466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</row>
    <row r="29" spans="1:8" x14ac:dyDescent="0.25">
      <c r="A29" t="s">
        <v>82</v>
      </c>
      <c r="B29" s="11">
        <v>103905.03466</v>
      </c>
      <c r="C29" s="11">
        <v>103905.03466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</row>
    <row r="30" spans="1:8" x14ac:dyDescent="0.25">
      <c r="A30">
        <v>1500</v>
      </c>
      <c r="B30" s="11">
        <v>58875.221289999994</v>
      </c>
      <c r="C30" s="11">
        <v>52212.746459999995</v>
      </c>
      <c r="D30" s="11">
        <v>6610.1327099999999</v>
      </c>
      <c r="E30" s="11">
        <v>36.40137</v>
      </c>
      <c r="F30" s="11">
        <v>0</v>
      </c>
      <c r="G30" s="11">
        <v>0</v>
      </c>
      <c r="H30" s="11">
        <v>15.940750000000001</v>
      </c>
    </row>
    <row r="31" spans="1:8" x14ac:dyDescent="0.25">
      <c r="A31">
        <v>1502</v>
      </c>
      <c r="B31" s="11">
        <v>18008.761399999999</v>
      </c>
      <c r="C31" s="11">
        <v>18008.761399999999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5">
      <c r="A32">
        <v>1508</v>
      </c>
      <c r="B32" s="11">
        <v>801.81124</v>
      </c>
      <c r="C32" s="11">
        <v>801.81124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5">
      <c r="A33">
        <v>1509</v>
      </c>
      <c r="B33" s="11">
        <v>-1283.5047400000001</v>
      </c>
      <c r="C33" s="11">
        <v>-703.1852899999999</v>
      </c>
      <c r="D33" s="11">
        <v>-284.44567000000001</v>
      </c>
      <c r="E33" s="11">
        <v>-5.3646799999999999</v>
      </c>
      <c r="F33" s="11">
        <v>0</v>
      </c>
      <c r="G33" s="11">
        <v>0</v>
      </c>
      <c r="H33" s="11">
        <v>-290.50909999999999</v>
      </c>
    </row>
    <row r="34" spans="1:8" x14ac:dyDescent="0.25">
      <c r="A34" t="s">
        <v>82</v>
      </c>
      <c r="B34" s="11">
        <v>76402.289189999996</v>
      </c>
      <c r="C34" s="11">
        <v>70320.133809999999</v>
      </c>
      <c r="D34" s="11">
        <v>6325.6870400000007</v>
      </c>
      <c r="E34" s="11">
        <v>31.03669</v>
      </c>
      <c r="F34" s="11">
        <v>0</v>
      </c>
      <c r="G34" s="11">
        <v>0</v>
      </c>
      <c r="H34" s="11">
        <v>-274.56835000000001</v>
      </c>
    </row>
    <row r="35" spans="1:8" x14ac:dyDescent="0.25">
      <c r="A35">
        <v>1524</v>
      </c>
      <c r="B35" s="11">
        <v>50000</v>
      </c>
      <c r="C35" s="11">
        <v>50000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1:8" x14ac:dyDescent="0.25">
      <c r="A36">
        <v>1526</v>
      </c>
      <c r="B36" s="11">
        <v>3.3056299999999998</v>
      </c>
      <c r="C36" s="11">
        <v>3.3056299999999998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</row>
    <row r="37" spans="1:8" x14ac:dyDescent="0.25">
      <c r="A37">
        <v>1528</v>
      </c>
      <c r="B37" s="11">
        <v>1027.39726</v>
      </c>
      <c r="C37" s="11">
        <v>1027.39726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1:8" x14ac:dyDescent="0.25">
      <c r="A38">
        <v>1529</v>
      </c>
      <c r="B38" s="11">
        <v>-26127.006660000003</v>
      </c>
      <c r="C38" s="11">
        <v>-26127.006660000003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</row>
    <row r="39" spans="1:8" x14ac:dyDescent="0.25">
      <c r="A39" t="s">
        <v>82</v>
      </c>
      <c r="B39" s="11">
        <v>24903.696230000001</v>
      </c>
      <c r="C39" s="11">
        <v>24903.696230000001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</row>
    <row r="40" spans="1:8" x14ac:dyDescent="0.25">
      <c r="A40" t="s">
        <v>82</v>
      </c>
      <c r="B40" s="11">
        <v>101305.98542</v>
      </c>
      <c r="C40" s="11">
        <v>95223.830040000001</v>
      </c>
      <c r="D40" s="11">
        <v>6325.6870400000007</v>
      </c>
      <c r="E40" s="11">
        <v>31.03669</v>
      </c>
      <c r="F40" s="11">
        <v>0</v>
      </c>
      <c r="G40" s="11">
        <v>0</v>
      </c>
      <c r="H40" s="11">
        <v>-274.56835000000001</v>
      </c>
    </row>
    <row r="41" spans="1:8" x14ac:dyDescent="0.25">
      <c r="A41">
        <v>1811</v>
      </c>
      <c r="B41" s="11">
        <v>16495.169999999998</v>
      </c>
      <c r="C41" s="11">
        <v>16495.169999999998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5">
      <c r="A42">
        <v>1819</v>
      </c>
      <c r="B42" s="11">
        <v>5141.2163900000005</v>
      </c>
      <c r="C42" s="11">
        <v>5141.2163900000005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1:8" x14ac:dyDescent="0.25">
      <c r="A43" t="s">
        <v>82</v>
      </c>
      <c r="B43" s="11">
        <v>21636.38639</v>
      </c>
      <c r="C43" s="11">
        <v>21636.38639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 x14ac:dyDescent="0.25">
      <c r="A44">
        <v>1890</v>
      </c>
      <c r="B44" s="11">
        <v>-1516.4694699999998</v>
      </c>
      <c r="C44" s="11">
        <v>-1516.4694699999998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</row>
    <row r="45" spans="1:8" x14ac:dyDescent="0.25">
      <c r="A45" t="s">
        <v>82</v>
      </c>
      <c r="B45" s="11">
        <v>-1516.4694699999998</v>
      </c>
      <c r="C45" s="11">
        <v>-1516.4694699999998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</row>
    <row r="46" spans="1:8" x14ac:dyDescent="0.25">
      <c r="A46" t="s">
        <v>82</v>
      </c>
      <c r="B46" s="11">
        <v>20119.91692</v>
      </c>
      <c r="C46" s="11">
        <v>20119.91692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</row>
    <row r="47" spans="1:8" x14ac:dyDescent="0.25">
      <c r="A47" t="s">
        <v>82</v>
      </c>
      <c r="B47" s="11">
        <v>500551.26361000002</v>
      </c>
      <c r="C47" s="11">
        <v>413959.61939000001</v>
      </c>
      <c r="D47" s="11">
        <v>86571.56074999999</v>
      </c>
      <c r="E47" s="11">
        <v>294.65181999999999</v>
      </c>
      <c r="F47" s="11">
        <v>0</v>
      </c>
      <c r="G47" s="11">
        <v>0</v>
      </c>
      <c r="H47" s="11">
        <v>-274.56835000000001</v>
      </c>
    </row>
    <row r="48" spans="1:8" x14ac:dyDescent="0.25">
      <c r="A48">
        <v>2063</v>
      </c>
      <c r="B48" s="11">
        <v>3208423.68524</v>
      </c>
      <c r="C48" s="11">
        <v>843974.32951000007</v>
      </c>
      <c r="D48" s="11">
        <v>2364449.35573</v>
      </c>
      <c r="E48" s="11">
        <v>0</v>
      </c>
      <c r="F48" s="11">
        <v>0</v>
      </c>
      <c r="G48" s="11">
        <v>0</v>
      </c>
      <c r="H48" s="11">
        <v>0</v>
      </c>
    </row>
    <row r="49" spans="1:8" x14ac:dyDescent="0.25">
      <c r="A49">
        <v>2066</v>
      </c>
      <c r="B49" s="11">
        <v>-50.536030000000004</v>
      </c>
      <c r="C49" s="11">
        <v>-50.536030000000004</v>
      </c>
      <c r="D49" s="11">
        <v>0</v>
      </c>
      <c r="E49" s="11">
        <v>0</v>
      </c>
      <c r="F49" s="11">
        <v>0</v>
      </c>
      <c r="G49" s="11">
        <v>0</v>
      </c>
      <c r="H49" s="11">
        <v>0</v>
      </c>
    </row>
    <row r="50" spans="1:8" x14ac:dyDescent="0.25">
      <c r="A50">
        <v>2068</v>
      </c>
      <c r="B50" s="11">
        <v>38307.300109999996</v>
      </c>
      <c r="C50" s="11">
        <v>14367.779339999999</v>
      </c>
      <c r="D50" s="11">
        <v>23939.520769999999</v>
      </c>
      <c r="E50" s="11">
        <v>0</v>
      </c>
      <c r="F50" s="11">
        <v>0</v>
      </c>
      <c r="G50" s="11">
        <v>0</v>
      </c>
      <c r="H50" s="11">
        <v>0</v>
      </c>
    </row>
    <row r="51" spans="1:8" x14ac:dyDescent="0.25">
      <c r="A51">
        <v>2069</v>
      </c>
      <c r="B51" s="11">
        <v>-282575.98190999997</v>
      </c>
      <c r="C51" s="11">
        <v>-108814.83338</v>
      </c>
      <c r="D51" s="11">
        <v>-173761.14853000001</v>
      </c>
      <c r="E51" s="11">
        <v>0</v>
      </c>
      <c r="F51" s="11">
        <v>0</v>
      </c>
      <c r="G51" s="11">
        <v>0</v>
      </c>
      <c r="H51" s="11">
        <v>0</v>
      </c>
    </row>
    <row r="52" spans="1:8" x14ac:dyDescent="0.25">
      <c r="A52" t="s">
        <v>82</v>
      </c>
      <c r="B52" s="11">
        <v>2964104.46741</v>
      </c>
      <c r="C52" s="11">
        <v>749476.73944000003</v>
      </c>
      <c r="D52" s="11">
        <v>2214627.7279699999</v>
      </c>
      <c r="E52" s="11">
        <v>0</v>
      </c>
      <c r="F52" s="11">
        <v>0</v>
      </c>
      <c r="G52" s="11">
        <v>0</v>
      </c>
      <c r="H52" s="11">
        <v>0</v>
      </c>
    </row>
    <row r="53" spans="1:8" x14ac:dyDescent="0.25">
      <c r="A53">
        <v>2071</v>
      </c>
      <c r="B53" s="11">
        <v>458.41086000000001</v>
      </c>
      <c r="C53" s="11">
        <v>458.41086000000001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</row>
    <row r="54" spans="1:8" x14ac:dyDescent="0.25">
      <c r="A54">
        <v>2078</v>
      </c>
      <c r="B54" s="11">
        <v>4.5256599999999993</v>
      </c>
      <c r="C54" s="11">
        <v>4.5256599999999993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</row>
    <row r="55" spans="1:8" x14ac:dyDescent="0.25">
      <c r="A55" t="s">
        <v>82</v>
      </c>
      <c r="B55" s="11">
        <v>462.93652000000003</v>
      </c>
      <c r="C55" s="11">
        <v>462.93652000000003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</row>
    <row r="56" spans="1:8" x14ac:dyDescent="0.25">
      <c r="A56">
        <v>2083</v>
      </c>
      <c r="B56" s="11">
        <v>71497.629679999998</v>
      </c>
      <c r="C56" s="11">
        <v>71497.629679999998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</row>
    <row r="57" spans="1:8" x14ac:dyDescent="0.25">
      <c r="A57">
        <v>2086</v>
      </c>
      <c r="B57" s="11">
        <v>-56.988889999999998</v>
      </c>
      <c r="C57" s="11">
        <v>-56.988889999999998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</row>
    <row r="58" spans="1:8" x14ac:dyDescent="0.25">
      <c r="A58">
        <v>2088</v>
      </c>
      <c r="B58" s="11">
        <v>1157.62853</v>
      </c>
      <c r="C58" s="11">
        <v>1157.62853</v>
      </c>
      <c r="D58" s="11">
        <v>0</v>
      </c>
      <c r="E58" s="11">
        <v>0</v>
      </c>
      <c r="F58" s="11">
        <v>0</v>
      </c>
      <c r="G58" s="11">
        <v>0</v>
      </c>
      <c r="H58" s="11">
        <v>0</v>
      </c>
    </row>
    <row r="59" spans="1:8" x14ac:dyDescent="0.25">
      <c r="A59">
        <v>2089</v>
      </c>
      <c r="B59" s="11">
        <v>-289.79914000000002</v>
      </c>
      <c r="C59" s="11">
        <v>-289.79914000000002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</row>
    <row r="60" spans="1:8" x14ac:dyDescent="0.25">
      <c r="A60" t="s">
        <v>82</v>
      </c>
      <c r="B60" s="11">
        <v>72308.470180000004</v>
      </c>
      <c r="C60" s="11">
        <v>72308.470180000004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</row>
    <row r="61" spans="1:8" x14ac:dyDescent="0.25">
      <c r="A61" t="s">
        <v>82</v>
      </c>
      <c r="B61" s="11">
        <v>3036875.8741100002</v>
      </c>
      <c r="C61" s="11">
        <v>822248.14613999997</v>
      </c>
      <c r="D61" s="11">
        <v>2214627.7279699999</v>
      </c>
      <c r="E61" s="11">
        <v>0</v>
      </c>
      <c r="F61" s="11">
        <v>0</v>
      </c>
      <c r="G61" s="11">
        <v>0</v>
      </c>
      <c r="H61" s="11">
        <v>0</v>
      </c>
    </row>
    <row r="62" spans="1:8" x14ac:dyDescent="0.25">
      <c r="A62">
        <v>2203</v>
      </c>
      <c r="B62" s="11">
        <v>34731.132590000001</v>
      </c>
      <c r="C62" s="11">
        <v>34678.447840000001</v>
      </c>
      <c r="D62" s="11">
        <v>52.684750000000001</v>
      </c>
      <c r="E62" s="11">
        <v>0</v>
      </c>
      <c r="F62" s="11">
        <v>0</v>
      </c>
      <c r="G62" s="11">
        <v>0</v>
      </c>
      <c r="H62" s="11">
        <v>0</v>
      </c>
    </row>
    <row r="63" spans="1:8" x14ac:dyDescent="0.25">
      <c r="A63">
        <v>2206</v>
      </c>
      <c r="B63" s="11">
        <v>-604.52055999999993</v>
      </c>
      <c r="C63" s="11">
        <v>-604.52055999999993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</row>
    <row r="64" spans="1:8" x14ac:dyDescent="0.25">
      <c r="A64">
        <v>2208</v>
      </c>
      <c r="B64" s="11">
        <v>785.95138000000009</v>
      </c>
      <c r="C64" s="11">
        <v>785.95138000000009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</row>
    <row r="65" spans="1:8" x14ac:dyDescent="0.25">
      <c r="A65">
        <v>2209</v>
      </c>
      <c r="B65" s="11">
        <v>-360.73769999999996</v>
      </c>
      <c r="C65" s="11">
        <v>-308.05295000000001</v>
      </c>
      <c r="D65" s="11">
        <v>-52.684750000000001</v>
      </c>
      <c r="E65" s="11">
        <v>0</v>
      </c>
      <c r="F65" s="11">
        <v>0</v>
      </c>
      <c r="G65" s="11">
        <v>0</v>
      </c>
      <c r="H65" s="11">
        <v>0</v>
      </c>
    </row>
    <row r="66" spans="1:8" x14ac:dyDescent="0.25">
      <c r="A66" t="s">
        <v>82</v>
      </c>
      <c r="B66" s="11">
        <v>34551.825709999997</v>
      </c>
      <c r="C66" s="11">
        <v>34551.825709999997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</row>
    <row r="67" spans="1:8" x14ac:dyDescent="0.25">
      <c r="A67">
        <v>2233</v>
      </c>
      <c r="B67" s="11">
        <v>4802.5120699999998</v>
      </c>
      <c r="C67" s="11">
        <v>4802.5120699999998</v>
      </c>
      <c r="D67" s="11">
        <v>0</v>
      </c>
      <c r="E67" s="11">
        <v>0</v>
      </c>
      <c r="F67" s="11">
        <v>0</v>
      </c>
      <c r="G67" s="11">
        <v>0</v>
      </c>
      <c r="H67" s="11">
        <v>0</v>
      </c>
    </row>
    <row r="68" spans="1:8" x14ac:dyDescent="0.25">
      <c r="A68">
        <v>2236</v>
      </c>
      <c r="B68" s="11">
        <v>-60.258720000000004</v>
      </c>
      <c r="C68" s="11">
        <v>-60.258720000000004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</row>
    <row r="69" spans="1:8" x14ac:dyDescent="0.25">
      <c r="A69">
        <v>2238</v>
      </c>
      <c r="B69" s="11">
        <v>85.346769999999992</v>
      </c>
      <c r="C69" s="11">
        <v>85.346769999999992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</row>
    <row r="70" spans="1:8" x14ac:dyDescent="0.25">
      <c r="A70">
        <v>2239</v>
      </c>
      <c r="B70" s="11">
        <v>-3.2028099999999999</v>
      </c>
      <c r="C70" s="11">
        <v>-3.2028099999999999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</row>
    <row r="71" spans="1:8" x14ac:dyDescent="0.25">
      <c r="A71" t="s">
        <v>82</v>
      </c>
      <c r="B71" s="11">
        <v>4824.3973100000003</v>
      </c>
      <c r="C71" s="11">
        <v>4824.3973100000003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</row>
    <row r="72" spans="1:8" x14ac:dyDescent="0.25">
      <c r="A72" t="s">
        <v>82</v>
      </c>
      <c r="B72" s="11">
        <v>39376.223020000005</v>
      </c>
      <c r="C72" s="11">
        <v>39376.223020000005</v>
      </c>
      <c r="D72" s="11">
        <v>0</v>
      </c>
      <c r="E72" s="11">
        <v>0</v>
      </c>
      <c r="F72" s="11">
        <v>0</v>
      </c>
      <c r="G72" s="11">
        <v>0</v>
      </c>
      <c r="H72" s="11">
        <v>0</v>
      </c>
    </row>
    <row r="73" spans="1:8" x14ac:dyDescent="0.25">
      <c r="A73">
        <v>2600</v>
      </c>
      <c r="B73" s="11">
        <v>13368.429960000001</v>
      </c>
      <c r="C73" s="11">
        <v>13368.429960000001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</row>
    <row r="74" spans="1:8" x14ac:dyDescent="0.25">
      <c r="A74">
        <v>2607</v>
      </c>
      <c r="B74" s="11">
        <v>201.15100999999999</v>
      </c>
      <c r="C74" s="11">
        <v>201.15100999999999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</row>
    <row r="75" spans="1:8" x14ac:dyDescent="0.25">
      <c r="A75">
        <v>2609</v>
      </c>
      <c r="B75" s="11">
        <v>-215.78907999999998</v>
      </c>
      <c r="C75" s="11">
        <v>-215.78907999999998</v>
      </c>
      <c r="D75" s="11">
        <v>0</v>
      </c>
      <c r="E75" s="11">
        <v>0</v>
      </c>
      <c r="F75" s="11">
        <v>0</v>
      </c>
      <c r="G75" s="11">
        <v>0</v>
      </c>
      <c r="H75" s="11">
        <v>0</v>
      </c>
    </row>
    <row r="76" spans="1:8" x14ac:dyDescent="0.25">
      <c r="A76" t="s">
        <v>82</v>
      </c>
      <c r="B76" s="11">
        <v>13353.79189</v>
      </c>
      <c r="C76" s="11">
        <v>13353.79189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</row>
    <row r="77" spans="1:8" x14ac:dyDescent="0.25">
      <c r="A77">
        <v>2625</v>
      </c>
      <c r="B77" s="11">
        <v>6951.1909199999991</v>
      </c>
      <c r="C77" s="11">
        <v>6951.1909199999991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</row>
    <row r="78" spans="1:8" x14ac:dyDescent="0.25">
      <c r="A78">
        <v>2627</v>
      </c>
      <c r="B78" s="11">
        <v>2.58277</v>
      </c>
      <c r="C78" s="11">
        <v>2.58277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</row>
    <row r="79" spans="1:8" x14ac:dyDescent="0.25">
      <c r="A79">
        <v>2629</v>
      </c>
      <c r="B79" s="11">
        <v>-186.23531</v>
      </c>
      <c r="C79" s="11">
        <v>-186.23531</v>
      </c>
      <c r="D79" s="11">
        <v>0</v>
      </c>
      <c r="E79" s="11">
        <v>0</v>
      </c>
      <c r="F79" s="11">
        <v>0</v>
      </c>
      <c r="G79" s="11">
        <v>0</v>
      </c>
      <c r="H79" s="11">
        <v>0</v>
      </c>
    </row>
    <row r="80" spans="1:8" x14ac:dyDescent="0.25">
      <c r="A80" t="s">
        <v>82</v>
      </c>
      <c r="B80" s="11">
        <v>6767.53838</v>
      </c>
      <c r="C80" s="11">
        <v>6767.53838</v>
      </c>
      <c r="D80" s="11">
        <v>0</v>
      </c>
      <c r="E80" s="11">
        <v>0</v>
      </c>
      <c r="F80" s="11">
        <v>0</v>
      </c>
      <c r="G80" s="11">
        <v>0</v>
      </c>
      <c r="H80" s="11">
        <v>0</v>
      </c>
    </row>
    <row r="81" spans="1:8" x14ac:dyDescent="0.25">
      <c r="A81" t="s">
        <v>82</v>
      </c>
      <c r="B81" s="11">
        <v>20121.330269999999</v>
      </c>
      <c r="C81" s="11">
        <v>20121.330269999999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</row>
    <row r="82" spans="1:8" x14ac:dyDescent="0.25">
      <c r="A82">
        <v>2809</v>
      </c>
      <c r="B82" s="11">
        <v>588.98169000000007</v>
      </c>
      <c r="C82" s="11">
        <v>0</v>
      </c>
      <c r="D82" s="11">
        <v>588.98169000000007</v>
      </c>
      <c r="E82" s="11">
        <v>0</v>
      </c>
      <c r="F82" s="11">
        <v>0</v>
      </c>
      <c r="G82" s="11">
        <v>0</v>
      </c>
      <c r="H82" s="11">
        <v>0</v>
      </c>
    </row>
    <row r="83" spans="1:8" x14ac:dyDescent="0.25">
      <c r="A83" t="s">
        <v>82</v>
      </c>
      <c r="B83" s="11">
        <v>588.98169000000007</v>
      </c>
      <c r="C83" s="11">
        <v>0</v>
      </c>
      <c r="D83" s="11">
        <v>588.98169000000007</v>
      </c>
      <c r="E83" s="11">
        <v>0</v>
      </c>
      <c r="F83" s="11">
        <v>0</v>
      </c>
      <c r="G83" s="11">
        <v>0</v>
      </c>
      <c r="H83" s="11">
        <v>0</v>
      </c>
    </row>
    <row r="84" spans="1:8" x14ac:dyDescent="0.25">
      <c r="A84">
        <v>2890</v>
      </c>
      <c r="B84" s="11">
        <v>-29.70506</v>
      </c>
      <c r="C84" s="11">
        <v>0</v>
      </c>
      <c r="D84" s="11">
        <v>-29.70506</v>
      </c>
      <c r="E84" s="11">
        <v>0</v>
      </c>
      <c r="F84" s="11">
        <v>0</v>
      </c>
      <c r="G84" s="11">
        <v>0</v>
      </c>
      <c r="H84" s="11">
        <v>0</v>
      </c>
    </row>
    <row r="85" spans="1:8" x14ac:dyDescent="0.25">
      <c r="A85" t="s">
        <v>82</v>
      </c>
      <c r="B85" s="11">
        <v>-29.70506</v>
      </c>
      <c r="C85" s="11">
        <v>0</v>
      </c>
      <c r="D85" s="11">
        <v>-29.70506</v>
      </c>
      <c r="E85" s="11">
        <v>0</v>
      </c>
      <c r="F85" s="11">
        <v>0</v>
      </c>
      <c r="G85" s="11">
        <v>0</v>
      </c>
      <c r="H85" s="11">
        <v>0</v>
      </c>
    </row>
    <row r="86" spans="1:8" x14ac:dyDescent="0.25">
      <c r="A86" t="s">
        <v>82</v>
      </c>
      <c r="B86" s="11">
        <v>559.27662999999995</v>
      </c>
      <c r="C86" s="11">
        <v>0</v>
      </c>
      <c r="D86" s="11">
        <v>559.27662999999995</v>
      </c>
      <c r="E86" s="11">
        <v>0</v>
      </c>
      <c r="F86" s="11">
        <v>0</v>
      </c>
      <c r="G86" s="11">
        <v>0</v>
      </c>
      <c r="H86" s="11">
        <v>0</v>
      </c>
    </row>
    <row r="87" spans="1:8" x14ac:dyDescent="0.25">
      <c r="A87">
        <v>2920</v>
      </c>
      <c r="B87" s="11">
        <v>6.4780000000000004E-2</v>
      </c>
      <c r="C87" s="11">
        <v>6.4780000000000004E-2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</row>
    <row r="88" spans="1:8" x14ac:dyDescent="0.25">
      <c r="A88">
        <v>2924</v>
      </c>
      <c r="B88" s="11">
        <v>10134.545699999999</v>
      </c>
      <c r="C88" s="11">
        <v>9343.8800600000013</v>
      </c>
      <c r="D88" s="11">
        <v>790.66563999999994</v>
      </c>
      <c r="E88" s="11">
        <v>0</v>
      </c>
      <c r="F88" s="11">
        <v>0</v>
      </c>
      <c r="G88" s="11">
        <v>0</v>
      </c>
      <c r="H88" s="11">
        <v>0</v>
      </c>
    </row>
    <row r="89" spans="1:8" x14ac:dyDescent="0.25">
      <c r="A89" t="s">
        <v>82</v>
      </c>
      <c r="B89" s="11">
        <v>10134.610479999999</v>
      </c>
      <c r="C89" s="11">
        <v>9343.9448400000001</v>
      </c>
      <c r="D89" s="11">
        <v>790.66563999999994</v>
      </c>
      <c r="E89" s="11">
        <v>0</v>
      </c>
      <c r="F89" s="11">
        <v>0</v>
      </c>
      <c r="G89" s="11">
        <v>0</v>
      </c>
      <c r="H89" s="11">
        <v>0</v>
      </c>
    </row>
    <row r="90" spans="1:8" x14ac:dyDescent="0.25">
      <c r="A90" t="s">
        <v>82</v>
      </c>
      <c r="B90" s="11">
        <v>10134.610479999999</v>
      </c>
      <c r="C90" s="11">
        <v>9343.9448400000001</v>
      </c>
      <c r="D90" s="11">
        <v>790.66563999999994</v>
      </c>
      <c r="E90" s="11">
        <v>0</v>
      </c>
      <c r="F90" s="11">
        <v>0</v>
      </c>
      <c r="G90" s="11">
        <v>0</v>
      </c>
      <c r="H90" s="11">
        <v>0</v>
      </c>
    </row>
    <row r="91" spans="1:8" x14ac:dyDescent="0.25">
      <c r="A91" t="s">
        <v>82</v>
      </c>
      <c r="B91" s="11">
        <v>3107067.3145099999</v>
      </c>
      <c r="C91" s="11">
        <v>891089.64427000005</v>
      </c>
      <c r="D91" s="11">
        <v>2215977.6702399999</v>
      </c>
      <c r="E91" s="11">
        <v>0</v>
      </c>
      <c r="F91" s="11">
        <v>0</v>
      </c>
      <c r="G91" s="11">
        <v>0</v>
      </c>
      <c r="H91" s="11">
        <v>0</v>
      </c>
    </row>
    <row r="92" spans="1:8" x14ac:dyDescent="0.25">
      <c r="A92">
        <v>3043</v>
      </c>
      <c r="B92" s="11">
        <v>861.9134600000001</v>
      </c>
      <c r="C92" s="11">
        <v>861.9134600000001</v>
      </c>
      <c r="D92" s="11">
        <v>0</v>
      </c>
      <c r="E92" s="11">
        <v>0</v>
      </c>
      <c r="F92" s="11">
        <v>0</v>
      </c>
      <c r="G92" s="11">
        <v>0</v>
      </c>
      <c r="H92" s="11">
        <v>0</v>
      </c>
    </row>
    <row r="93" spans="1:8" x14ac:dyDescent="0.25">
      <c r="A93" t="s">
        <v>82</v>
      </c>
      <c r="B93" s="11">
        <v>861.9134600000001</v>
      </c>
      <c r="C93" s="11">
        <v>861.9134600000001</v>
      </c>
      <c r="D93" s="11">
        <v>0</v>
      </c>
      <c r="E93" s="11">
        <v>0</v>
      </c>
      <c r="F93" s="11">
        <v>0</v>
      </c>
      <c r="G93" s="11">
        <v>0</v>
      </c>
      <c r="H93" s="11">
        <v>0</v>
      </c>
    </row>
    <row r="94" spans="1:8" x14ac:dyDescent="0.25">
      <c r="A94" t="s">
        <v>82</v>
      </c>
      <c r="B94" s="11">
        <v>861.9134600000001</v>
      </c>
      <c r="C94" s="11">
        <v>861.9134600000001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</row>
    <row r="95" spans="1:8" x14ac:dyDescent="0.25">
      <c r="A95">
        <v>3103</v>
      </c>
      <c r="B95" s="11">
        <v>784</v>
      </c>
      <c r="C95" s="11">
        <v>784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</row>
    <row r="96" spans="1:8" x14ac:dyDescent="0.25">
      <c r="A96">
        <v>3107</v>
      </c>
      <c r="B96" s="11">
        <v>-784</v>
      </c>
      <c r="C96" s="11">
        <v>-784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</row>
    <row r="97" spans="1:8" x14ac:dyDescent="0.25">
      <c r="A97" t="s">
        <v>82</v>
      </c>
      <c r="B97" s="11">
        <v>0</v>
      </c>
      <c r="C97" s="11">
        <v>0</v>
      </c>
      <c r="D97" s="11">
        <v>0</v>
      </c>
      <c r="E97" s="11">
        <v>0</v>
      </c>
      <c r="F97" s="11">
        <v>0</v>
      </c>
      <c r="G97" s="11">
        <v>0</v>
      </c>
      <c r="H97" s="11">
        <v>0</v>
      </c>
    </row>
    <row r="98" spans="1:8" x14ac:dyDescent="0.25">
      <c r="A98" t="s">
        <v>82</v>
      </c>
      <c r="B98" s="11">
        <v>0</v>
      </c>
      <c r="C98" s="11">
        <v>0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</row>
    <row r="99" spans="1:8" x14ac:dyDescent="0.25">
      <c r="A99">
        <v>3402</v>
      </c>
      <c r="B99" s="11">
        <v>262.83260999999999</v>
      </c>
      <c r="C99" s="11">
        <v>262.83260999999999</v>
      </c>
      <c r="D99" s="11">
        <v>0</v>
      </c>
      <c r="E99" s="11">
        <v>0</v>
      </c>
      <c r="F99" s="11">
        <v>0</v>
      </c>
      <c r="G99" s="11">
        <v>0</v>
      </c>
      <c r="H99" s="11">
        <v>0</v>
      </c>
    </row>
    <row r="100" spans="1:8" x14ac:dyDescent="0.25">
      <c r="A100" t="s">
        <v>82</v>
      </c>
      <c r="B100" s="11">
        <v>262.83260999999999</v>
      </c>
      <c r="C100" s="11">
        <v>262.83260999999999</v>
      </c>
      <c r="D100" s="11">
        <v>0</v>
      </c>
      <c r="E100" s="11">
        <v>0</v>
      </c>
      <c r="F100" s="11">
        <v>0</v>
      </c>
      <c r="G100" s="11">
        <v>0</v>
      </c>
      <c r="H100" s="11">
        <v>0</v>
      </c>
    </row>
    <row r="101" spans="1:8" x14ac:dyDescent="0.25">
      <c r="A101" t="s">
        <v>82</v>
      </c>
      <c r="B101" s="11">
        <v>262.83260999999999</v>
      </c>
      <c r="C101" s="11">
        <v>262.83260999999999</v>
      </c>
      <c r="D101" s="11">
        <v>0</v>
      </c>
      <c r="E101" s="11">
        <v>0</v>
      </c>
      <c r="F101" s="11">
        <v>0</v>
      </c>
      <c r="G101" s="11">
        <v>0</v>
      </c>
      <c r="H101" s="11">
        <v>0</v>
      </c>
    </row>
    <row r="102" spans="1:8" x14ac:dyDescent="0.25">
      <c r="A102">
        <v>3500</v>
      </c>
      <c r="B102" s="11">
        <v>5076.1859599999998</v>
      </c>
      <c r="C102" s="11">
        <v>5076.1859599999998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</row>
    <row r="103" spans="1:8" x14ac:dyDescent="0.25">
      <c r="A103" t="s">
        <v>82</v>
      </c>
      <c r="B103" s="11">
        <v>5076.1859599999998</v>
      </c>
      <c r="C103" s="11">
        <v>5076.1859599999998</v>
      </c>
      <c r="D103" s="11">
        <v>0</v>
      </c>
      <c r="E103" s="11">
        <v>0</v>
      </c>
      <c r="F103" s="11">
        <v>0</v>
      </c>
      <c r="G103" s="11">
        <v>0</v>
      </c>
      <c r="H103" s="11">
        <v>0</v>
      </c>
    </row>
    <row r="104" spans="1:8" x14ac:dyDescent="0.25">
      <c r="A104">
        <v>3510</v>
      </c>
      <c r="B104" s="11">
        <v>1554.76701</v>
      </c>
      <c r="C104" s="11">
        <v>1554.76701</v>
      </c>
      <c r="D104" s="11">
        <v>0</v>
      </c>
      <c r="E104" s="11">
        <v>0</v>
      </c>
      <c r="F104" s="11">
        <v>0</v>
      </c>
      <c r="G104" s="11">
        <v>0</v>
      </c>
      <c r="H104" s="11">
        <v>0</v>
      </c>
    </row>
    <row r="105" spans="1:8" x14ac:dyDescent="0.25">
      <c r="A105">
        <v>3519</v>
      </c>
      <c r="B105" s="11">
        <v>19041.41533</v>
      </c>
      <c r="C105" s="11">
        <v>19041.41533</v>
      </c>
      <c r="D105" s="11">
        <v>0</v>
      </c>
      <c r="E105" s="11">
        <v>0</v>
      </c>
      <c r="F105" s="11">
        <v>0</v>
      </c>
      <c r="G105" s="11">
        <v>0</v>
      </c>
      <c r="H105" s="11">
        <v>0</v>
      </c>
    </row>
    <row r="106" spans="1:8" x14ac:dyDescent="0.25">
      <c r="A106" t="s">
        <v>82</v>
      </c>
      <c r="B106" s="11">
        <v>20596.182339999999</v>
      </c>
      <c r="C106" s="11">
        <v>20596.182339999999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</row>
    <row r="107" spans="1:8" x14ac:dyDescent="0.25">
      <c r="A107">
        <v>3520</v>
      </c>
      <c r="B107" s="11">
        <v>1.1250499999999999</v>
      </c>
      <c r="C107" s="11">
        <v>1.1250499999999999</v>
      </c>
      <c r="D107" s="11">
        <v>0</v>
      </c>
      <c r="E107" s="11">
        <v>0</v>
      </c>
      <c r="F107" s="11">
        <v>0</v>
      </c>
      <c r="G107" s="11">
        <v>0</v>
      </c>
      <c r="H107" s="11">
        <v>0</v>
      </c>
    </row>
    <row r="108" spans="1:8" x14ac:dyDescent="0.25">
      <c r="A108">
        <v>3521</v>
      </c>
      <c r="B108" s="11">
        <v>245.48</v>
      </c>
      <c r="C108" s="11">
        <v>245.48</v>
      </c>
      <c r="D108" s="11">
        <v>0</v>
      </c>
      <c r="E108" s="11">
        <v>0</v>
      </c>
      <c r="F108" s="11">
        <v>0</v>
      </c>
      <c r="G108" s="11">
        <v>0</v>
      </c>
      <c r="H108" s="11">
        <v>0</v>
      </c>
    </row>
    <row r="109" spans="1:8" x14ac:dyDescent="0.25">
      <c r="A109">
        <v>3522</v>
      </c>
      <c r="B109" s="11">
        <v>6.1856899999999992</v>
      </c>
      <c r="C109" s="11">
        <v>6.1856899999999992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</row>
    <row r="110" spans="1:8" x14ac:dyDescent="0.25">
      <c r="A110" t="s">
        <v>82</v>
      </c>
      <c r="B110" s="11">
        <v>252.79074</v>
      </c>
      <c r="C110" s="11">
        <v>252.79074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</row>
    <row r="111" spans="1:8" x14ac:dyDescent="0.25">
      <c r="B111" s="11">
        <v>0</v>
      </c>
      <c r="C111" s="11">
        <v>0</v>
      </c>
      <c r="D111" s="11">
        <v>0</v>
      </c>
      <c r="E111" s="11">
        <v>0</v>
      </c>
      <c r="F111" s="11">
        <v>0</v>
      </c>
      <c r="G111" s="11">
        <v>0</v>
      </c>
      <c r="H111" s="11" t="e">
        <v>#VALUE!</v>
      </c>
    </row>
    <row r="112" spans="1:8" x14ac:dyDescent="0.25">
      <c r="A112">
        <v>3548</v>
      </c>
      <c r="B112" s="11">
        <v>1318.9170800000002</v>
      </c>
      <c r="C112" s="11">
        <v>1318.9170800000002</v>
      </c>
      <c r="D112" s="11">
        <v>0</v>
      </c>
      <c r="E112" s="11">
        <v>0</v>
      </c>
      <c r="F112" s="11">
        <v>0</v>
      </c>
      <c r="G112" s="11">
        <v>0</v>
      </c>
      <c r="H112" s="11">
        <v>0</v>
      </c>
    </row>
    <row r="113" spans="1:8" x14ac:dyDescent="0.25">
      <c r="A113" t="s">
        <v>82</v>
      </c>
      <c r="B113" s="11">
        <v>1318.9170800000002</v>
      </c>
      <c r="C113" s="11">
        <v>1318.9170800000002</v>
      </c>
      <c r="D113" s="11">
        <v>0</v>
      </c>
      <c r="E113" s="11">
        <v>0</v>
      </c>
      <c r="F113" s="11">
        <v>0</v>
      </c>
      <c r="G113" s="11">
        <v>0</v>
      </c>
      <c r="H113" s="11">
        <v>0</v>
      </c>
    </row>
    <row r="114" spans="1:8" x14ac:dyDescent="0.25">
      <c r="A114">
        <v>3550</v>
      </c>
      <c r="B114" s="11">
        <v>2.1006499999999999</v>
      </c>
      <c r="C114" s="11">
        <v>2.1006499999999999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</row>
    <row r="115" spans="1:8" x14ac:dyDescent="0.25">
      <c r="A115">
        <v>3551</v>
      </c>
      <c r="B115" s="11">
        <v>17</v>
      </c>
      <c r="C115" s="11">
        <v>17</v>
      </c>
      <c r="D115" s="11">
        <v>0</v>
      </c>
      <c r="E115" s="11">
        <v>0</v>
      </c>
      <c r="F115" s="11">
        <v>0</v>
      </c>
      <c r="G115" s="11">
        <v>0</v>
      </c>
      <c r="H115" s="11">
        <v>0</v>
      </c>
    </row>
    <row r="116" spans="1:8" x14ac:dyDescent="0.25">
      <c r="A116">
        <v>3552</v>
      </c>
      <c r="B116" s="11">
        <v>557.048</v>
      </c>
      <c r="C116" s="11">
        <v>557.048</v>
      </c>
      <c r="D116" s="11">
        <v>0</v>
      </c>
      <c r="E116" s="11">
        <v>0</v>
      </c>
      <c r="F116" s="11">
        <v>0</v>
      </c>
      <c r="G116" s="11">
        <v>0</v>
      </c>
      <c r="H116" s="11">
        <v>0</v>
      </c>
    </row>
    <row r="117" spans="1:8" x14ac:dyDescent="0.25">
      <c r="A117">
        <v>3559</v>
      </c>
      <c r="B117" s="11">
        <v>6.5791999999999993</v>
      </c>
      <c r="C117" s="11">
        <v>6.5791999999999993</v>
      </c>
      <c r="D117" s="11">
        <v>0</v>
      </c>
      <c r="E117" s="11">
        <v>0</v>
      </c>
      <c r="F117" s="11">
        <v>0</v>
      </c>
      <c r="G117" s="11">
        <v>0</v>
      </c>
      <c r="H117" s="11">
        <v>0</v>
      </c>
    </row>
    <row r="118" spans="1:8" x14ac:dyDescent="0.25">
      <c r="A118" t="s">
        <v>82</v>
      </c>
      <c r="B118" s="11">
        <v>582.72784999999999</v>
      </c>
      <c r="C118" s="11">
        <v>582.72784999999999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</row>
    <row r="119" spans="1:8" x14ac:dyDescent="0.25">
      <c r="A119">
        <v>3570</v>
      </c>
      <c r="B119" s="11">
        <v>84.718919999999997</v>
      </c>
      <c r="C119" s="11">
        <v>84.618920000000003</v>
      </c>
      <c r="D119" s="11">
        <v>0</v>
      </c>
      <c r="E119" s="11">
        <v>0</v>
      </c>
      <c r="F119" s="11">
        <v>0.1</v>
      </c>
      <c r="G119" s="11">
        <v>0</v>
      </c>
      <c r="H119" s="11">
        <v>0</v>
      </c>
    </row>
    <row r="120" spans="1:8" x14ac:dyDescent="0.25">
      <c r="A120">
        <v>3578</v>
      </c>
      <c r="B120" s="11">
        <v>3722.2748599999995</v>
      </c>
      <c r="C120" s="11">
        <v>3722.2748599999995</v>
      </c>
      <c r="D120" s="11">
        <v>0</v>
      </c>
      <c r="E120" s="11">
        <v>0</v>
      </c>
      <c r="F120" s="11">
        <v>0</v>
      </c>
      <c r="G120" s="11">
        <v>0</v>
      </c>
      <c r="H120" s="11">
        <v>0</v>
      </c>
    </row>
    <row r="121" spans="1:8" x14ac:dyDescent="0.25">
      <c r="A121" t="s">
        <v>82</v>
      </c>
      <c r="B121" s="11">
        <v>3806.9937800000002</v>
      </c>
      <c r="C121" s="11">
        <v>3806.8937800000003</v>
      </c>
      <c r="D121" s="11">
        <v>0</v>
      </c>
      <c r="E121" s="11">
        <v>0</v>
      </c>
      <c r="F121" s="11">
        <v>0.1</v>
      </c>
      <c r="G121" s="11">
        <v>0</v>
      </c>
      <c r="H121" s="11">
        <v>0</v>
      </c>
    </row>
    <row r="122" spans="1:8" x14ac:dyDescent="0.25">
      <c r="A122">
        <v>3590</v>
      </c>
      <c r="B122" s="11">
        <v>-2704.2724599999997</v>
      </c>
      <c r="C122" s="11">
        <v>-2704.2724599999997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</row>
    <row r="123" spans="1:8" x14ac:dyDescent="0.25">
      <c r="A123">
        <v>3599</v>
      </c>
      <c r="B123" s="11">
        <v>-2063.1132400000001</v>
      </c>
      <c r="C123" s="11">
        <v>-2063.0132399999998</v>
      </c>
      <c r="D123" s="11">
        <v>0</v>
      </c>
      <c r="E123" s="11">
        <v>0</v>
      </c>
      <c r="F123" s="11">
        <v>-0.1</v>
      </c>
      <c r="G123" s="11">
        <v>0</v>
      </c>
      <c r="H123" s="11">
        <v>0</v>
      </c>
    </row>
    <row r="124" spans="1:8" x14ac:dyDescent="0.25">
      <c r="A124" t="s">
        <v>82</v>
      </c>
      <c r="B124" s="11">
        <v>-4767.3856999999998</v>
      </c>
      <c r="C124" s="11">
        <v>-4767.2857000000004</v>
      </c>
      <c r="D124" s="11">
        <v>0</v>
      </c>
      <c r="E124" s="11">
        <v>0</v>
      </c>
      <c r="F124" s="11">
        <v>-0.1</v>
      </c>
      <c r="G124" s="11">
        <v>0</v>
      </c>
      <c r="H124" s="11">
        <v>0</v>
      </c>
    </row>
    <row r="125" spans="1:8" x14ac:dyDescent="0.25">
      <c r="A125" t="s">
        <v>82</v>
      </c>
      <c r="B125" s="11">
        <v>26866.412049999999</v>
      </c>
      <c r="C125" s="11">
        <v>26866.412049999999</v>
      </c>
      <c r="D125" s="11">
        <v>0</v>
      </c>
      <c r="E125" s="11">
        <v>0</v>
      </c>
      <c r="F125" s="11">
        <v>0</v>
      </c>
      <c r="G125" s="11">
        <v>0</v>
      </c>
      <c r="H125" s="11">
        <v>0</v>
      </c>
    </row>
    <row r="126" spans="1:8" x14ac:dyDescent="0.25">
      <c r="A126">
        <v>3739</v>
      </c>
      <c r="B126" s="11">
        <v>925.83858999999995</v>
      </c>
      <c r="C126" s="11">
        <v>91.085170000000005</v>
      </c>
      <c r="D126" s="11">
        <v>834.75342000000001</v>
      </c>
      <c r="E126" s="11">
        <v>0</v>
      </c>
      <c r="F126" s="11">
        <v>0</v>
      </c>
      <c r="G126" s="11">
        <v>0</v>
      </c>
      <c r="H126" s="11">
        <v>0</v>
      </c>
    </row>
    <row r="127" spans="1:8" x14ac:dyDescent="0.25">
      <c r="A127" t="s">
        <v>82</v>
      </c>
      <c r="B127" s="11">
        <v>925.83858999999995</v>
      </c>
      <c r="C127" s="11">
        <v>91.085170000000005</v>
      </c>
      <c r="D127" s="11">
        <v>834.75342000000001</v>
      </c>
      <c r="E127" s="11">
        <v>0</v>
      </c>
      <c r="F127" s="11">
        <v>0</v>
      </c>
      <c r="G127" s="11">
        <v>0</v>
      </c>
      <c r="H127" s="11">
        <v>0</v>
      </c>
    </row>
    <row r="128" spans="1:8" x14ac:dyDescent="0.25">
      <c r="A128" t="s">
        <v>82</v>
      </c>
      <c r="B128" s="11">
        <v>925.83858999999995</v>
      </c>
      <c r="C128" s="11">
        <v>91.085170000000005</v>
      </c>
      <c r="D128" s="11">
        <v>834.75342000000001</v>
      </c>
      <c r="E128" s="11">
        <v>0</v>
      </c>
      <c r="F128" s="11">
        <v>0</v>
      </c>
      <c r="G128" s="11">
        <v>0</v>
      </c>
      <c r="H128" s="11">
        <v>0</v>
      </c>
    </row>
    <row r="129" spans="1:8" x14ac:dyDescent="0.25">
      <c r="A129">
        <v>3800</v>
      </c>
      <c r="B129" s="11">
        <v>4817293.6424900005</v>
      </c>
      <c r="C129" s="11">
        <v>0</v>
      </c>
      <c r="D129" s="11">
        <v>4814627.51932</v>
      </c>
      <c r="E129" s="11">
        <v>2666.1231699999998</v>
      </c>
      <c r="F129" s="11">
        <v>0</v>
      </c>
      <c r="G129" s="11">
        <v>0</v>
      </c>
      <c r="H129" s="11">
        <v>0</v>
      </c>
    </row>
    <row r="130" spans="1:8" x14ac:dyDescent="0.25">
      <c r="A130">
        <v>3801</v>
      </c>
      <c r="B130" s="11">
        <v>-4817293.6424900005</v>
      </c>
      <c r="C130" s="11">
        <v>-4817293.6424900005</v>
      </c>
      <c r="D130" s="11">
        <v>0</v>
      </c>
      <c r="E130" s="11">
        <v>0</v>
      </c>
      <c r="F130" s="11">
        <v>0</v>
      </c>
      <c r="G130" s="11">
        <v>0</v>
      </c>
      <c r="H130" s="11">
        <v>0</v>
      </c>
    </row>
    <row r="131" spans="1:8" x14ac:dyDescent="0.25">
      <c r="A131" t="s">
        <v>82</v>
      </c>
      <c r="B131" s="11">
        <v>0</v>
      </c>
      <c r="C131" s="11">
        <v>-4817293.6424900005</v>
      </c>
      <c r="D131" s="11">
        <v>4814627.51932</v>
      </c>
      <c r="E131" s="11">
        <v>2666.1231699999998</v>
      </c>
      <c r="F131" s="11">
        <v>0</v>
      </c>
      <c r="G131" s="11">
        <v>0</v>
      </c>
      <c r="H131" s="11">
        <v>0</v>
      </c>
    </row>
    <row r="132" spans="1:8" x14ac:dyDescent="0.25">
      <c r="A132" t="s">
        <v>82</v>
      </c>
      <c r="B132" s="11">
        <v>0</v>
      </c>
      <c r="C132" s="11">
        <v>-4817293.6424900005</v>
      </c>
      <c r="D132" s="11">
        <v>4814627.51932</v>
      </c>
      <c r="E132" s="11">
        <v>2666.1231699999998</v>
      </c>
      <c r="F132" s="11">
        <v>0</v>
      </c>
      <c r="G132" s="11">
        <v>0</v>
      </c>
      <c r="H132" s="11">
        <v>0</v>
      </c>
    </row>
    <row r="133" spans="1:8" x14ac:dyDescent="0.25">
      <c r="A133" t="s">
        <v>82</v>
      </c>
      <c r="B133" s="11">
        <v>28916.996709999999</v>
      </c>
      <c r="C133" s="11">
        <v>-4789211.3991999999</v>
      </c>
      <c r="D133" s="11">
        <v>4815462.2727399999</v>
      </c>
      <c r="E133" s="11">
        <v>2666.1231699999998</v>
      </c>
      <c r="F133" s="11">
        <v>0</v>
      </c>
      <c r="G133" s="11">
        <v>0</v>
      </c>
      <c r="H133" s="11">
        <v>0</v>
      </c>
    </row>
    <row r="134" spans="1:8" x14ac:dyDescent="0.25">
      <c r="A134">
        <v>4300</v>
      </c>
      <c r="B134" s="11">
        <v>5635.9983999999995</v>
      </c>
      <c r="C134" s="11">
        <v>5635.9983999999995</v>
      </c>
      <c r="D134" s="11">
        <v>0</v>
      </c>
      <c r="E134" s="11">
        <v>0</v>
      </c>
      <c r="F134" s="11">
        <v>0</v>
      </c>
      <c r="G134" s="11">
        <v>0</v>
      </c>
      <c r="H134" s="11">
        <v>0</v>
      </c>
    </row>
    <row r="135" spans="1:8" x14ac:dyDescent="0.25">
      <c r="A135">
        <v>4309</v>
      </c>
      <c r="B135" s="11">
        <v>-3238.48594</v>
      </c>
      <c r="C135" s="11">
        <v>-3238.48594</v>
      </c>
      <c r="D135" s="11">
        <v>0</v>
      </c>
      <c r="E135" s="11">
        <v>0</v>
      </c>
      <c r="F135" s="11">
        <v>0</v>
      </c>
      <c r="G135" s="11">
        <v>0</v>
      </c>
      <c r="H135" s="11">
        <v>0</v>
      </c>
    </row>
    <row r="136" spans="1:8" x14ac:dyDescent="0.25">
      <c r="A136" t="s">
        <v>82</v>
      </c>
      <c r="B136" s="11">
        <v>2397.5124599999999</v>
      </c>
      <c r="C136" s="11">
        <v>2397.5124599999999</v>
      </c>
      <c r="D136" s="11">
        <v>0</v>
      </c>
      <c r="E136" s="11">
        <v>0</v>
      </c>
      <c r="F136" s="11">
        <v>0</v>
      </c>
      <c r="G136" s="11">
        <v>0</v>
      </c>
      <c r="H136" s="11">
        <v>0</v>
      </c>
    </row>
    <row r="137" spans="1:8" x14ac:dyDescent="0.25">
      <c r="A137">
        <v>4310</v>
      </c>
      <c r="B137" s="11">
        <v>1109.0909200000001</v>
      </c>
      <c r="C137" s="11">
        <v>1109.0909200000001</v>
      </c>
      <c r="D137" s="11">
        <v>0</v>
      </c>
      <c r="E137" s="11">
        <v>0</v>
      </c>
      <c r="F137" s="11">
        <v>0</v>
      </c>
      <c r="G137" s="11">
        <v>0</v>
      </c>
      <c r="H137" s="11">
        <v>0</v>
      </c>
    </row>
    <row r="138" spans="1:8" x14ac:dyDescent="0.25">
      <c r="A138" t="s">
        <v>82</v>
      </c>
      <c r="B138" s="11">
        <v>1109.0909200000001</v>
      </c>
      <c r="C138" s="11">
        <v>1109.0909200000001</v>
      </c>
      <c r="D138" s="11">
        <v>0</v>
      </c>
      <c r="E138" s="11">
        <v>0</v>
      </c>
      <c r="F138" s="11">
        <v>0</v>
      </c>
      <c r="G138" s="11">
        <v>0</v>
      </c>
      <c r="H138" s="11">
        <v>0</v>
      </c>
    </row>
    <row r="139" spans="1:8" x14ac:dyDescent="0.25">
      <c r="A139" t="s">
        <v>82</v>
      </c>
      <c r="B139" s="11">
        <v>3506.60338</v>
      </c>
      <c r="C139" s="11">
        <v>3506.60338</v>
      </c>
      <c r="D139" s="11">
        <v>0</v>
      </c>
      <c r="E139" s="11">
        <v>0</v>
      </c>
      <c r="F139" s="11">
        <v>0</v>
      </c>
      <c r="G139" s="11">
        <v>0</v>
      </c>
      <c r="H139" s="11">
        <v>0</v>
      </c>
    </row>
    <row r="140" spans="1:8" x14ac:dyDescent="0.25">
      <c r="A140">
        <v>4400</v>
      </c>
      <c r="B140" s="11">
        <v>54184.726560000003</v>
      </c>
      <c r="C140" s="11">
        <v>54184.726560000003</v>
      </c>
      <c r="D140" s="11">
        <v>0</v>
      </c>
      <c r="E140" s="11">
        <v>0</v>
      </c>
      <c r="F140" s="11">
        <v>0</v>
      </c>
      <c r="G140" s="11">
        <v>0</v>
      </c>
      <c r="H140" s="11">
        <v>0</v>
      </c>
    </row>
    <row r="141" spans="1:8" x14ac:dyDescent="0.25">
      <c r="A141">
        <v>4409</v>
      </c>
      <c r="B141" s="11">
        <v>-25616.981519999998</v>
      </c>
      <c r="C141" s="11">
        <v>-25616.981519999998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</row>
    <row r="142" spans="1:8" x14ac:dyDescent="0.25">
      <c r="A142" t="s">
        <v>82</v>
      </c>
      <c r="B142" s="11">
        <v>28567.745040000002</v>
      </c>
      <c r="C142" s="11">
        <v>28567.745040000002</v>
      </c>
      <c r="D142" s="11">
        <v>0</v>
      </c>
      <c r="E142" s="11">
        <v>0</v>
      </c>
      <c r="F142" s="11">
        <v>0</v>
      </c>
      <c r="G142" s="11">
        <v>0</v>
      </c>
      <c r="H142" s="11">
        <v>0</v>
      </c>
    </row>
    <row r="143" spans="1:8" x14ac:dyDescent="0.25">
      <c r="A143">
        <v>4410</v>
      </c>
      <c r="B143" s="11">
        <v>282019.59999999998</v>
      </c>
      <c r="C143" s="11">
        <v>282019.59999999998</v>
      </c>
      <c r="D143" s="11">
        <v>0</v>
      </c>
      <c r="E143" s="11">
        <v>0</v>
      </c>
      <c r="F143" s="11">
        <v>0</v>
      </c>
      <c r="G143" s="11">
        <v>0</v>
      </c>
      <c r="H143" s="11">
        <v>0</v>
      </c>
    </row>
    <row r="144" spans="1:8" x14ac:dyDescent="0.25">
      <c r="A144" t="s">
        <v>82</v>
      </c>
      <c r="B144" s="11">
        <v>282019.59999999998</v>
      </c>
      <c r="C144" s="11">
        <v>282019.59999999998</v>
      </c>
      <c r="D144" s="11">
        <v>0</v>
      </c>
      <c r="E144" s="11">
        <v>0</v>
      </c>
      <c r="F144" s="11">
        <v>0</v>
      </c>
      <c r="G144" s="11">
        <v>0</v>
      </c>
      <c r="H144" s="11">
        <v>0</v>
      </c>
    </row>
    <row r="145" spans="1:8" x14ac:dyDescent="0.25">
      <c r="A145">
        <v>4430</v>
      </c>
      <c r="B145" s="11">
        <v>446.5</v>
      </c>
      <c r="C145" s="11">
        <v>446.5</v>
      </c>
      <c r="D145" s="11">
        <v>0</v>
      </c>
      <c r="E145" s="11">
        <v>0</v>
      </c>
      <c r="F145" s="11">
        <v>0</v>
      </c>
      <c r="G145" s="11">
        <v>0</v>
      </c>
      <c r="H145" s="11">
        <v>0</v>
      </c>
    </row>
    <row r="146" spans="1:8" x14ac:dyDescent="0.25">
      <c r="A146" t="s">
        <v>82</v>
      </c>
      <c r="B146" s="11">
        <v>446.5</v>
      </c>
      <c r="C146" s="11">
        <v>446.5</v>
      </c>
      <c r="D146" s="11">
        <v>0</v>
      </c>
      <c r="E146" s="11">
        <v>0</v>
      </c>
      <c r="F146" s="11">
        <v>0</v>
      </c>
      <c r="G146" s="11">
        <v>0</v>
      </c>
      <c r="H146" s="11">
        <v>0</v>
      </c>
    </row>
    <row r="147" spans="1:8" x14ac:dyDescent="0.25">
      <c r="A147" t="s">
        <v>82</v>
      </c>
      <c r="B147" s="11">
        <v>311033.84503999999</v>
      </c>
      <c r="C147" s="11">
        <v>311033.84503999999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</row>
    <row r="148" spans="1:8" x14ac:dyDescent="0.25">
      <c r="A148">
        <v>4500</v>
      </c>
      <c r="B148" s="11">
        <v>10264.75949</v>
      </c>
      <c r="C148" s="11">
        <v>10264.75949</v>
      </c>
      <c r="D148" s="11">
        <v>0</v>
      </c>
      <c r="E148" s="11">
        <v>0</v>
      </c>
      <c r="F148" s="11">
        <v>0</v>
      </c>
      <c r="G148" s="11">
        <v>0</v>
      </c>
      <c r="H148" s="11">
        <v>0</v>
      </c>
    </row>
    <row r="149" spans="1:8" x14ac:dyDescent="0.25">
      <c r="A149">
        <v>4509</v>
      </c>
      <c r="B149" s="11">
        <v>-6979.8884199999993</v>
      </c>
      <c r="C149" s="11">
        <v>-6979.8884199999993</v>
      </c>
      <c r="D149" s="11">
        <v>0</v>
      </c>
      <c r="E149" s="11">
        <v>0</v>
      </c>
      <c r="F149" s="11">
        <v>0</v>
      </c>
      <c r="G149" s="11">
        <v>0</v>
      </c>
      <c r="H149" s="11">
        <v>0</v>
      </c>
    </row>
    <row r="150" spans="1:8" x14ac:dyDescent="0.25">
      <c r="A150" t="s">
        <v>82</v>
      </c>
      <c r="B150" s="11">
        <v>3284.8710700000001</v>
      </c>
      <c r="C150" s="11">
        <v>3284.8710700000001</v>
      </c>
      <c r="D150" s="11">
        <v>0</v>
      </c>
      <c r="E150" s="11">
        <v>0</v>
      </c>
      <c r="F150" s="11">
        <v>0</v>
      </c>
      <c r="G150" s="11">
        <v>0</v>
      </c>
      <c r="H150" s="11">
        <v>0</v>
      </c>
    </row>
    <row r="151" spans="1:8" x14ac:dyDescent="0.25">
      <c r="A151">
        <v>4530</v>
      </c>
      <c r="B151" s="11">
        <v>118.96528000000001</v>
      </c>
      <c r="C151" s="11">
        <v>118.96528000000001</v>
      </c>
      <c r="D151" s="11">
        <v>0</v>
      </c>
      <c r="E151" s="11">
        <v>0</v>
      </c>
      <c r="F151" s="11">
        <v>0</v>
      </c>
      <c r="G151" s="11">
        <v>0</v>
      </c>
      <c r="H151" s="11">
        <v>0</v>
      </c>
    </row>
    <row r="152" spans="1:8" x14ac:dyDescent="0.25">
      <c r="A152" t="s">
        <v>82</v>
      </c>
      <c r="B152" s="11">
        <v>118.96528000000001</v>
      </c>
      <c r="C152" s="11">
        <v>118.96528000000001</v>
      </c>
      <c r="D152" s="11">
        <v>0</v>
      </c>
      <c r="E152" s="11">
        <v>0</v>
      </c>
      <c r="F152" s="11">
        <v>0</v>
      </c>
      <c r="G152" s="11">
        <v>0</v>
      </c>
      <c r="H152" s="11">
        <v>0</v>
      </c>
    </row>
    <row r="153" spans="1:8" x14ac:dyDescent="0.25">
      <c r="A153" t="s">
        <v>82</v>
      </c>
      <c r="B153" s="11">
        <v>3403.83635</v>
      </c>
      <c r="C153" s="11">
        <v>3403.83635</v>
      </c>
      <c r="D153" s="11">
        <v>0</v>
      </c>
      <c r="E153" s="11">
        <v>0</v>
      </c>
      <c r="F153" s="11">
        <v>0</v>
      </c>
      <c r="G153" s="11">
        <v>0</v>
      </c>
      <c r="H153" s="11">
        <v>0</v>
      </c>
    </row>
    <row r="154" spans="1:8" x14ac:dyDescent="0.25">
      <c r="A154" t="s">
        <v>82</v>
      </c>
      <c r="B154" s="11">
        <v>317944.28477000003</v>
      </c>
      <c r="C154" s="11">
        <v>317944.28477000003</v>
      </c>
      <c r="D154" s="11">
        <v>0</v>
      </c>
      <c r="E154" s="11">
        <v>0</v>
      </c>
      <c r="F154" s="11">
        <v>0</v>
      </c>
      <c r="G154" s="11">
        <v>0</v>
      </c>
      <c r="H154" s="11">
        <v>0</v>
      </c>
    </row>
    <row r="155" spans="1:8" x14ac:dyDescent="0.25">
      <c r="A155" t="s">
        <v>144</v>
      </c>
      <c r="B155" s="11">
        <v>3954479.8595999996</v>
      </c>
      <c r="C155" s="11">
        <v>-3166217.8507700004</v>
      </c>
      <c r="D155" s="11">
        <v>7118011.50373</v>
      </c>
      <c r="E155" s="11">
        <v>2960.7749899999999</v>
      </c>
      <c r="F155" s="11">
        <v>0</v>
      </c>
      <c r="G155" s="11">
        <v>0</v>
      </c>
      <c r="H155" s="11">
        <v>-274.56835000000001</v>
      </c>
    </row>
    <row r="156" spans="1:8" x14ac:dyDescent="0.25">
      <c r="A156">
        <v>1911</v>
      </c>
      <c r="B156" s="11">
        <v>0.41</v>
      </c>
      <c r="C156" s="11">
        <v>0.41</v>
      </c>
      <c r="D156" s="11">
        <v>0</v>
      </c>
      <c r="E156" s="11">
        <v>0</v>
      </c>
      <c r="F156" s="11">
        <v>0</v>
      </c>
      <c r="G156" s="11">
        <v>0</v>
      </c>
      <c r="H156" s="11">
        <v>0</v>
      </c>
    </row>
    <row r="157" spans="1:8" x14ac:dyDescent="0.25">
      <c r="A157" t="s">
        <v>82</v>
      </c>
      <c r="B157" s="11">
        <v>0.41</v>
      </c>
      <c r="C157" s="11">
        <v>0.41</v>
      </c>
      <c r="D157" s="11">
        <v>0</v>
      </c>
      <c r="E157" s="11">
        <v>0</v>
      </c>
      <c r="F157" s="11">
        <v>0</v>
      </c>
      <c r="G157" s="11">
        <v>0</v>
      </c>
      <c r="H157" s="11">
        <v>0</v>
      </c>
    </row>
    <row r="158" spans="1:8" x14ac:dyDescent="0.25">
      <c r="A158" t="s">
        <v>82</v>
      </c>
      <c r="B158" s="11">
        <v>0.41</v>
      </c>
      <c r="C158" s="11">
        <v>0.41</v>
      </c>
      <c r="D158" s="11">
        <v>0</v>
      </c>
      <c r="E158" s="11">
        <v>0</v>
      </c>
      <c r="F158" s="11">
        <v>0</v>
      </c>
      <c r="G158" s="11">
        <v>0</v>
      </c>
      <c r="H158" s="11">
        <v>0</v>
      </c>
    </row>
    <row r="159" spans="1:8" x14ac:dyDescent="0.25">
      <c r="A159" t="s">
        <v>82</v>
      </c>
      <c r="B159" s="11">
        <v>0.41</v>
      </c>
      <c r="C159" s="11">
        <v>0.41</v>
      </c>
      <c r="D159" s="11">
        <v>0</v>
      </c>
      <c r="E159" s="11">
        <v>0</v>
      </c>
      <c r="F159" s="11">
        <v>0</v>
      </c>
      <c r="G159" s="11">
        <v>0</v>
      </c>
      <c r="H159" s="11">
        <v>0</v>
      </c>
    </row>
    <row r="160" spans="1:8" x14ac:dyDescent="0.25">
      <c r="A160">
        <v>2600</v>
      </c>
      <c r="B160" s="11">
        <v>152601.23963999999</v>
      </c>
      <c r="C160" s="11">
        <v>119064.12159</v>
      </c>
      <c r="D160" s="11">
        <v>28333.275460000001</v>
      </c>
      <c r="E160" s="11">
        <v>7.5712000000000002</v>
      </c>
      <c r="F160" s="11">
        <v>4245.2781400000003</v>
      </c>
      <c r="G160" s="11">
        <v>950.99324999999999</v>
      </c>
      <c r="H160" s="11">
        <v>0</v>
      </c>
    </row>
    <row r="161" spans="1:8" x14ac:dyDescent="0.25">
      <c r="A161">
        <v>2601</v>
      </c>
      <c r="B161" s="11">
        <v>118.59442999999999</v>
      </c>
      <c r="C161" s="11">
        <v>118.59442999999999</v>
      </c>
      <c r="D161" s="11">
        <v>0</v>
      </c>
      <c r="E161" s="11">
        <v>0</v>
      </c>
      <c r="F161" s="11">
        <v>0</v>
      </c>
      <c r="G161" s="11">
        <v>0</v>
      </c>
      <c r="H161" s="11">
        <v>0</v>
      </c>
    </row>
    <row r="162" spans="1:8" x14ac:dyDescent="0.25">
      <c r="B162" s="11">
        <v>0</v>
      </c>
      <c r="C162" s="11">
        <v>0</v>
      </c>
      <c r="D162" s="11">
        <v>0</v>
      </c>
      <c r="E162" s="11">
        <v>0</v>
      </c>
      <c r="F162" s="11">
        <v>0</v>
      </c>
      <c r="G162" s="11">
        <v>0</v>
      </c>
      <c r="H162" s="11" t="e">
        <v>#VALUE!</v>
      </c>
    </row>
    <row r="163" spans="1:8" x14ac:dyDescent="0.25">
      <c r="A163">
        <v>2602</v>
      </c>
      <c r="B163" s="11">
        <v>3577.0184399999998</v>
      </c>
      <c r="C163" s="11">
        <v>3577.0184399999998</v>
      </c>
      <c r="D163" s="11">
        <v>0</v>
      </c>
      <c r="E163" s="11">
        <v>0</v>
      </c>
      <c r="F163" s="11">
        <v>0</v>
      </c>
      <c r="G163" s="11">
        <v>0</v>
      </c>
      <c r="H163" s="11">
        <v>0</v>
      </c>
    </row>
    <row r="164" spans="1:8" x14ac:dyDescent="0.25">
      <c r="A164">
        <v>2604</v>
      </c>
      <c r="B164" s="11">
        <v>151.21603999999999</v>
      </c>
      <c r="C164" s="11">
        <v>151.21603999999999</v>
      </c>
      <c r="D164" s="11">
        <v>0</v>
      </c>
      <c r="E164" s="11">
        <v>0</v>
      </c>
      <c r="F164" s="11">
        <v>0</v>
      </c>
      <c r="G164" s="11">
        <v>0</v>
      </c>
      <c r="H164" s="11">
        <v>0</v>
      </c>
    </row>
    <row r="165" spans="1:8" x14ac:dyDescent="0.25">
      <c r="A165">
        <v>2605</v>
      </c>
      <c r="B165" s="11">
        <v>658.96825000000001</v>
      </c>
      <c r="C165" s="11">
        <v>656.94922999999994</v>
      </c>
      <c r="D165" s="11">
        <v>2.0190199999999998</v>
      </c>
      <c r="E165" s="11">
        <v>0</v>
      </c>
      <c r="F165" s="11">
        <v>0</v>
      </c>
      <c r="G165" s="11">
        <v>0</v>
      </c>
      <c r="H165" s="11">
        <v>0</v>
      </c>
    </row>
    <row r="166" spans="1:8" x14ac:dyDescent="0.25">
      <c r="A166">
        <v>2608</v>
      </c>
      <c r="B166" s="11">
        <v>11.35905</v>
      </c>
      <c r="C166" s="11">
        <v>11.35905</v>
      </c>
      <c r="D166" s="11">
        <v>0</v>
      </c>
      <c r="E166" s="11">
        <v>0</v>
      </c>
      <c r="F166" s="11">
        <v>0</v>
      </c>
      <c r="G166" s="11">
        <v>0</v>
      </c>
      <c r="H166" s="11">
        <v>0</v>
      </c>
    </row>
    <row r="167" spans="1:8" x14ac:dyDescent="0.25">
      <c r="A167" t="s">
        <v>82</v>
      </c>
      <c r="B167" s="11">
        <v>157118.39585</v>
      </c>
      <c r="C167" s="11">
        <v>123579.25878</v>
      </c>
      <c r="D167" s="11">
        <v>28335.294479999997</v>
      </c>
      <c r="E167" s="11">
        <v>7.5712000000000002</v>
      </c>
      <c r="F167" s="11">
        <v>4245.2781400000003</v>
      </c>
      <c r="G167" s="11">
        <v>950.99324999999999</v>
      </c>
      <c r="H167" s="11">
        <v>0</v>
      </c>
    </row>
    <row r="168" spans="1:8" x14ac:dyDescent="0.25">
      <c r="A168">
        <v>2610</v>
      </c>
      <c r="B168" s="11">
        <v>1396812.1539100001</v>
      </c>
      <c r="C168" s="11">
        <v>330087.71547</v>
      </c>
      <c r="D168" s="11">
        <v>325214.88699000003</v>
      </c>
      <c r="E168" s="11">
        <v>0</v>
      </c>
      <c r="F168" s="11">
        <v>0</v>
      </c>
      <c r="G168" s="11">
        <v>741509.55144999991</v>
      </c>
      <c r="H168" s="11">
        <v>0</v>
      </c>
    </row>
    <row r="169" spans="1:8" x14ac:dyDescent="0.25">
      <c r="A169">
        <v>2616</v>
      </c>
      <c r="B169" s="11">
        <v>-11.770239999999999</v>
      </c>
      <c r="C169" s="11">
        <v>-10.962300000000001</v>
      </c>
      <c r="D169" s="11">
        <v>0</v>
      </c>
      <c r="E169" s="11">
        <v>0</v>
      </c>
      <c r="F169" s="11">
        <v>0</v>
      </c>
      <c r="G169" s="11">
        <v>-0.80793999999999999</v>
      </c>
      <c r="H169" s="11">
        <v>0</v>
      </c>
    </row>
    <row r="170" spans="1:8" x14ac:dyDescent="0.25">
      <c r="A170">
        <v>2616</v>
      </c>
      <c r="B170" s="11">
        <v>7.4900000000000008E-2</v>
      </c>
      <c r="C170" s="11">
        <v>0</v>
      </c>
      <c r="D170" s="11">
        <v>0</v>
      </c>
      <c r="E170" s="11">
        <v>0</v>
      </c>
      <c r="F170" s="11">
        <v>0</v>
      </c>
      <c r="G170" s="11">
        <v>7.4900000000000008E-2</v>
      </c>
      <c r="H170" s="11">
        <v>0</v>
      </c>
    </row>
    <row r="171" spans="1:8" x14ac:dyDescent="0.25">
      <c r="A171">
        <v>2618</v>
      </c>
      <c r="B171" s="11">
        <v>30975.729339999998</v>
      </c>
      <c r="C171" s="11">
        <v>1380.8278500000001</v>
      </c>
      <c r="D171" s="11">
        <v>1171.6568500000001</v>
      </c>
      <c r="E171" s="11">
        <v>0</v>
      </c>
      <c r="F171" s="11">
        <v>0</v>
      </c>
      <c r="G171" s="11">
        <v>28423.244640000001</v>
      </c>
      <c r="H171" s="11">
        <v>0</v>
      </c>
    </row>
    <row r="172" spans="1:8" x14ac:dyDescent="0.25">
      <c r="A172" t="s">
        <v>82</v>
      </c>
      <c r="B172" s="11">
        <v>1427776.1879100001</v>
      </c>
      <c r="C172" s="11">
        <v>331457.58102000004</v>
      </c>
      <c r="D172" s="11">
        <v>326386.54384</v>
      </c>
      <c r="E172" s="11">
        <v>0</v>
      </c>
      <c r="F172" s="11">
        <v>0</v>
      </c>
      <c r="G172" s="11">
        <v>769932.06305000011</v>
      </c>
      <c r="H172" s="11">
        <v>0</v>
      </c>
    </row>
    <row r="173" spans="1:8" x14ac:dyDescent="0.25">
      <c r="A173">
        <v>2620</v>
      </c>
      <c r="B173" s="11">
        <v>41617.397450000004</v>
      </c>
      <c r="C173" s="11">
        <v>15333.17916</v>
      </c>
      <c r="D173" s="11">
        <v>26124.974340000001</v>
      </c>
      <c r="E173" s="11">
        <v>8.2058900000000001</v>
      </c>
      <c r="F173" s="11">
        <v>71.115679999999998</v>
      </c>
      <c r="G173" s="11">
        <v>79.922380000000004</v>
      </c>
      <c r="H173" s="11">
        <v>0</v>
      </c>
    </row>
    <row r="174" spans="1:8" x14ac:dyDescent="0.25">
      <c r="A174">
        <v>2625</v>
      </c>
      <c r="B174" s="11">
        <v>109423.86395</v>
      </c>
      <c r="C174" s="11">
        <v>62662.462099999997</v>
      </c>
      <c r="D174" s="11">
        <v>46352.702440000001</v>
      </c>
      <c r="E174" s="11">
        <v>0</v>
      </c>
      <c r="F174" s="11">
        <v>145.73515</v>
      </c>
      <c r="G174" s="11">
        <v>262.96425999999997</v>
      </c>
      <c r="H174" s="11">
        <v>0</v>
      </c>
    </row>
    <row r="175" spans="1:8" x14ac:dyDescent="0.25">
      <c r="A175">
        <v>2628</v>
      </c>
      <c r="B175" s="11">
        <v>204.67469</v>
      </c>
      <c r="C175" s="11">
        <v>32.078130000000002</v>
      </c>
      <c r="D175" s="11">
        <v>172.59044999999998</v>
      </c>
      <c r="E175" s="11">
        <v>0</v>
      </c>
      <c r="F175" s="11">
        <v>0</v>
      </c>
      <c r="G175" s="11">
        <v>6.11E-3</v>
      </c>
      <c r="H175" s="11">
        <v>0</v>
      </c>
    </row>
    <row r="176" spans="1:8" x14ac:dyDescent="0.25">
      <c r="A176" t="s">
        <v>82</v>
      </c>
      <c r="B176" s="11">
        <v>151245.93609</v>
      </c>
      <c r="C176" s="11">
        <v>78027.719389999998</v>
      </c>
      <c r="D176" s="11">
        <v>72650.267229999998</v>
      </c>
      <c r="E176" s="11">
        <v>8.2058900000000001</v>
      </c>
      <c r="F176" s="11">
        <v>216.85082999999997</v>
      </c>
      <c r="G176" s="11">
        <v>342.89275000000004</v>
      </c>
      <c r="H176" s="11">
        <v>0</v>
      </c>
    </row>
    <row r="177" spans="1:8" x14ac:dyDescent="0.25">
      <c r="A177">
        <v>2630</v>
      </c>
      <c r="B177" s="11">
        <v>1484308.1673600001</v>
      </c>
      <c r="C177" s="11">
        <v>542179.14179999998</v>
      </c>
      <c r="D177" s="11">
        <v>940940.06154999998</v>
      </c>
      <c r="E177" s="11">
        <v>0</v>
      </c>
      <c r="F177" s="11">
        <v>374</v>
      </c>
      <c r="G177" s="11">
        <v>814.96401000000003</v>
      </c>
      <c r="H177" s="11">
        <v>0</v>
      </c>
    </row>
    <row r="178" spans="1:8" x14ac:dyDescent="0.25">
      <c r="A178">
        <v>2636</v>
      </c>
      <c r="B178" s="11">
        <v>-364.68857000000003</v>
      </c>
      <c r="C178" s="11">
        <v>-262.84512000000001</v>
      </c>
      <c r="D178" s="11">
        <v>-101.63591000000001</v>
      </c>
      <c r="E178" s="11">
        <v>0</v>
      </c>
      <c r="F178" s="11">
        <v>-8.3909999999999998E-2</v>
      </c>
      <c r="G178" s="11">
        <v>-0.12362999999999999</v>
      </c>
      <c r="H178" s="11">
        <v>0</v>
      </c>
    </row>
    <row r="179" spans="1:8" x14ac:dyDescent="0.25">
      <c r="A179">
        <v>2636</v>
      </c>
      <c r="B179" s="11">
        <v>1.0361</v>
      </c>
      <c r="C179" s="11">
        <v>0.86843000000000004</v>
      </c>
      <c r="D179" s="11">
        <v>0.16766999999999999</v>
      </c>
      <c r="E179" s="11">
        <v>0</v>
      </c>
      <c r="F179" s="11">
        <v>0</v>
      </c>
      <c r="G179" s="11">
        <v>0</v>
      </c>
      <c r="H179" s="11">
        <v>0</v>
      </c>
    </row>
    <row r="180" spans="1:8" x14ac:dyDescent="0.25">
      <c r="A180">
        <v>2638</v>
      </c>
      <c r="B180" s="11">
        <v>18078.743009999998</v>
      </c>
      <c r="C180" s="11">
        <v>10225.287109999999</v>
      </c>
      <c r="D180" s="11">
        <v>7836.94157</v>
      </c>
      <c r="E180" s="11">
        <v>0</v>
      </c>
      <c r="F180" s="11">
        <v>4.1322900000000002</v>
      </c>
      <c r="G180" s="11">
        <v>12.38204</v>
      </c>
      <c r="H180" s="11">
        <v>0</v>
      </c>
    </row>
    <row r="181" spans="1:8" x14ac:dyDescent="0.25">
      <c r="A181" t="s">
        <v>82</v>
      </c>
      <c r="B181" s="11">
        <v>1502023.2578999999</v>
      </c>
      <c r="C181" s="11">
        <v>552142.45221999998</v>
      </c>
      <c r="D181" s="11">
        <v>948675.53488000005</v>
      </c>
      <c r="E181" s="11">
        <v>0</v>
      </c>
      <c r="F181" s="11">
        <v>378.04838000000001</v>
      </c>
      <c r="G181" s="11">
        <v>827.22241999999994</v>
      </c>
      <c r="H181" s="11">
        <v>0</v>
      </c>
    </row>
    <row r="182" spans="1:8" x14ac:dyDescent="0.25">
      <c r="A182">
        <v>2650</v>
      </c>
      <c r="B182" s="11">
        <v>41886.821459999999</v>
      </c>
      <c r="C182" s="11">
        <v>41860.537749999996</v>
      </c>
      <c r="D182" s="11">
        <v>26.283709999999999</v>
      </c>
      <c r="E182" s="11">
        <v>0</v>
      </c>
      <c r="F182" s="11">
        <v>0</v>
      </c>
      <c r="G182" s="11">
        <v>0</v>
      </c>
      <c r="H182" s="11">
        <v>0</v>
      </c>
    </row>
    <row r="183" spans="1:8" x14ac:dyDescent="0.25">
      <c r="A183">
        <v>2651</v>
      </c>
      <c r="B183" s="11">
        <v>22685.183399999998</v>
      </c>
      <c r="C183" s="11">
        <v>22161.4</v>
      </c>
      <c r="D183" s="11">
        <v>523.78339999999992</v>
      </c>
      <c r="E183" s="11">
        <v>0</v>
      </c>
      <c r="F183" s="11">
        <v>0</v>
      </c>
      <c r="G183" s="11">
        <v>0</v>
      </c>
      <c r="H183" s="11">
        <v>0</v>
      </c>
    </row>
    <row r="184" spans="1:8" x14ac:dyDescent="0.25">
      <c r="A184">
        <v>2655</v>
      </c>
      <c r="B184" s="11">
        <v>0.21271000000000001</v>
      </c>
      <c r="C184" s="11">
        <v>0.21271000000000001</v>
      </c>
      <c r="D184" s="11">
        <v>0</v>
      </c>
      <c r="E184" s="11">
        <v>0</v>
      </c>
      <c r="F184" s="11">
        <v>0</v>
      </c>
      <c r="G184" s="11">
        <v>0</v>
      </c>
      <c r="H184" s="11">
        <v>0</v>
      </c>
    </row>
    <row r="185" spans="1:8" x14ac:dyDescent="0.25">
      <c r="A185">
        <v>2656</v>
      </c>
      <c r="B185" s="11">
        <v>-0.24687000000000001</v>
      </c>
      <c r="C185" s="11">
        <v>-0.24687000000000001</v>
      </c>
      <c r="D185" s="11">
        <v>0</v>
      </c>
      <c r="E185" s="11">
        <v>0</v>
      </c>
      <c r="F185" s="11">
        <v>0</v>
      </c>
      <c r="G185" s="11">
        <v>0</v>
      </c>
      <c r="H185" s="11">
        <v>0</v>
      </c>
    </row>
    <row r="186" spans="1:8" x14ac:dyDescent="0.25">
      <c r="A186">
        <v>2658</v>
      </c>
      <c r="B186" s="11">
        <v>140.83655000000002</v>
      </c>
      <c r="C186" s="11">
        <v>140.06161</v>
      </c>
      <c r="D186" s="11">
        <v>0.77493999999999996</v>
      </c>
      <c r="E186" s="11">
        <v>0</v>
      </c>
      <c r="F186" s="11">
        <v>0</v>
      </c>
      <c r="G186" s="11">
        <v>0</v>
      </c>
      <c r="H186" s="11">
        <v>0</v>
      </c>
    </row>
    <row r="187" spans="1:8" x14ac:dyDescent="0.25">
      <c r="A187" t="s">
        <v>82</v>
      </c>
      <c r="B187" s="11">
        <v>64712.807249999998</v>
      </c>
      <c r="C187" s="11">
        <v>64161.965199999999</v>
      </c>
      <c r="D187" s="11">
        <v>550.84204999999997</v>
      </c>
      <c r="E187" s="11">
        <v>0</v>
      </c>
      <c r="F187" s="11">
        <v>0</v>
      </c>
      <c r="G187" s="11">
        <v>0</v>
      </c>
      <c r="H187" s="11">
        <v>0</v>
      </c>
    </row>
    <row r="188" spans="1:8" x14ac:dyDescent="0.25">
      <c r="A188" t="s">
        <v>82</v>
      </c>
      <c r="B188" s="11">
        <v>3302876.585</v>
      </c>
      <c r="C188" s="11">
        <v>1149368.97661</v>
      </c>
      <c r="D188" s="11">
        <v>1376598.48248</v>
      </c>
      <c r="E188" s="11">
        <v>15.777090000000001</v>
      </c>
      <c r="F188" s="11">
        <v>4840.1773499999999</v>
      </c>
      <c r="G188" s="11">
        <v>772053.17146999994</v>
      </c>
      <c r="H188" s="11">
        <v>0</v>
      </c>
    </row>
    <row r="189" spans="1:8" x14ac:dyDescent="0.25">
      <c r="A189">
        <v>2900</v>
      </c>
      <c r="B189" s="11">
        <v>6411.6445299999996</v>
      </c>
      <c r="C189" s="11">
        <v>6244.8501300000007</v>
      </c>
      <c r="D189" s="11">
        <v>166.7944</v>
      </c>
      <c r="E189" s="11">
        <v>0</v>
      </c>
      <c r="F189" s="11">
        <v>0</v>
      </c>
      <c r="G189" s="11">
        <v>0</v>
      </c>
      <c r="H189" s="11">
        <v>0</v>
      </c>
    </row>
    <row r="190" spans="1:8" x14ac:dyDescent="0.25">
      <c r="A190">
        <v>2902</v>
      </c>
      <c r="B190" s="11">
        <v>1185.4971599999999</v>
      </c>
      <c r="C190" s="11">
        <v>1185.4971599999999</v>
      </c>
      <c r="D190" s="11">
        <v>0</v>
      </c>
      <c r="E190" s="11">
        <v>0</v>
      </c>
      <c r="F190" s="11">
        <v>0</v>
      </c>
      <c r="G190" s="11">
        <v>0</v>
      </c>
      <c r="H190" s="11">
        <v>0</v>
      </c>
    </row>
    <row r="191" spans="1:8" x14ac:dyDescent="0.25">
      <c r="A191">
        <v>2903</v>
      </c>
      <c r="B191" s="11">
        <v>1155.5214999999998</v>
      </c>
      <c r="C191" s="11">
        <v>983.03123000000005</v>
      </c>
      <c r="D191" s="11">
        <v>140.27986999999999</v>
      </c>
      <c r="E191" s="11">
        <v>3.2700000000000003E-3</v>
      </c>
      <c r="F191" s="11">
        <v>17.848040000000001</v>
      </c>
      <c r="G191" s="11">
        <v>14.359090000000002</v>
      </c>
      <c r="H191" s="11">
        <v>0</v>
      </c>
    </row>
    <row r="192" spans="1:8" x14ac:dyDescent="0.25">
      <c r="A192">
        <v>2909</v>
      </c>
      <c r="B192" s="11">
        <v>855.01670999999999</v>
      </c>
      <c r="C192" s="11">
        <v>822.08790999999997</v>
      </c>
      <c r="D192" s="11">
        <v>28.32047</v>
      </c>
      <c r="E192" s="11">
        <v>4.1083300000000005</v>
      </c>
      <c r="F192" s="11">
        <v>0.5</v>
      </c>
      <c r="G192" s="11">
        <v>0</v>
      </c>
      <c r="H192" s="11">
        <v>0</v>
      </c>
    </row>
    <row r="193" spans="1:8" x14ac:dyDescent="0.25">
      <c r="A193" t="s">
        <v>82</v>
      </c>
      <c r="B193" s="11">
        <v>9607.6798999999992</v>
      </c>
      <c r="C193" s="11">
        <v>9235.4664300000004</v>
      </c>
      <c r="D193" s="11">
        <v>335.39474000000001</v>
      </c>
      <c r="E193" s="11">
        <v>4.1116000000000001</v>
      </c>
      <c r="F193" s="11">
        <v>18.348040000000001</v>
      </c>
      <c r="G193" s="11">
        <v>14.359090000000002</v>
      </c>
      <c r="H193" s="11">
        <v>0</v>
      </c>
    </row>
    <row r="194" spans="1:8" x14ac:dyDescent="0.25">
      <c r="A194">
        <v>2920</v>
      </c>
      <c r="B194" s="11">
        <v>14832.922990000001</v>
      </c>
      <c r="C194" s="11">
        <v>14832.922990000001</v>
      </c>
      <c r="D194" s="11">
        <v>0</v>
      </c>
      <c r="E194" s="11">
        <v>0</v>
      </c>
      <c r="F194" s="11">
        <v>0</v>
      </c>
      <c r="G194" s="11">
        <v>0</v>
      </c>
      <c r="H194" s="11">
        <v>0</v>
      </c>
    </row>
    <row r="195" spans="1:8" x14ac:dyDescent="0.25">
      <c r="A195">
        <v>2924</v>
      </c>
      <c r="B195" s="11">
        <v>3308.4605200000001</v>
      </c>
      <c r="C195" s="11">
        <v>1789.95415</v>
      </c>
      <c r="D195" s="11">
        <v>1518.5063699999998</v>
      </c>
      <c r="E195" s="11">
        <v>0</v>
      </c>
      <c r="F195" s="11">
        <v>0</v>
      </c>
      <c r="G195" s="11">
        <v>0</v>
      </c>
      <c r="H195" s="11">
        <v>0</v>
      </c>
    </row>
    <row r="196" spans="1:8" x14ac:dyDescent="0.25">
      <c r="A196" t="s">
        <v>82</v>
      </c>
      <c r="B196" s="11">
        <v>18141.38351</v>
      </c>
      <c r="C196" s="11">
        <v>16622.877140000001</v>
      </c>
      <c r="D196" s="11">
        <v>1518.5063699999998</v>
      </c>
      <c r="E196" s="11">
        <v>0</v>
      </c>
      <c r="F196" s="11">
        <v>0</v>
      </c>
      <c r="G196" s="11">
        <v>0</v>
      </c>
      <c r="H196" s="11">
        <v>0</v>
      </c>
    </row>
    <row r="197" spans="1:8" x14ac:dyDescent="0.25">
      <c r="A197" t="s">
        <v>82</v>
      </c>
      <c r="B197" s="11">
        <v>27749.063409999999</v>
      </c>
      <c r="C197" s="11">
        <v>25858.343569999997</v>
      </c>
      <c r="D197" s="11">
        <v>1853.90111</v>
      </c>
      <c r="E197" s="11">
        <v>4.1116000000000001</v>
      </c>
      <c r="F197" s="11">
        <v>18.348040000000001</v>
      </c>
      <c r="G197" s="11">
        <v>14.359090000000002</v>
      </c>
      <c r="H197" s="11">
        <v>0</v>
      </c>
    </row>
    <row r="198" spans="1:8" x14ac:dyDescent="0.25">
      <c r="A198" t="s">
        <v>82</v>
      </c>
      <c r="B198" s="11">
        <v>3330625.6484100004</v>
      </c>
      <c r="C198" s="11">
        <v>1175227.32018</v>
      </c>
      <c r="D198" s="11">
        <v>1378452.38359</v>
      </c>
      <c r="E198" s="11">
        <v>19.88869</v>
      </c>
      <c r="F198" s="11">
        <v>4858.5253899999998</v>
      </c>
      <c r="G198" s="11">
        <v>772067.53055999998</v>
      </c>
      <c r="H198" s="11">
        <v>0</v>
      </c>
    </row>
    <row r="199" spans="1:8" x14ac:dyDescent="0.25">
      <c r="A199">
        <v>3320</v>
      </c>
      <c r="B199" s="11">
        <v>12757.33791</v>
      </c>
      <c r="C199" s="11">
        <v>0</v>
      </c>
      <c r="D199" s="11">
        <v>12607.554709999999</v>
      </c>
      <c r="E199" s="11">
        <v>0</v>
      </c>
      <c r="F199" s="11">
        <v>0</v>
      </c>
      <c r="G199" s="11">
        <v>149.78319999999999</v>
      </c>
      <c r="H199" s="11">
        <v>0</v>
      </c>
    </row>
    <row r="200" spans="1:8" x14ac:dyDescent="0.25">
      <c r="A200">
        <v>3326</v>
      </c>
      <c r="B200" s="11">
        <v>-1.8103399999999998</v>
      </c>
      <c r="C200" s="11">
        <v>0</v>
      </c>
      <c r="D200" s="11">
        <v>-1.79108</v>
      </c>
      <c r="E200" s="11">
        <v>0</v>
      </c>
      <c r="F200" s="11">
        <v>0</v>
      </c>
      <c r="G200" s="11">
        <v>-1.9259999999999999E-2</v>
      </c>
      <c r="H200" s="11">
        <v>0</v>
      </c>
    </row>
    <row r="201" spans="1:8" x14ac:dyDescent="0.25">
      <c r="A201">
        <v>3328</v>
      </c>
      <c r="B201" s="11">
        <v>241.42438999999999</v>
      </c>
      <c r="C201" s="11">
        <v>0</v>
      </c>
      <c r="D201" s="11">
        <v>235.67608000000001</v>
      </c>
      <c r="E201" s="11">
        <v>0</v>
      </c>
      <c r="F201" s="11">
        <v>0</v>
      </c>
      <c r="G201" s="11">
        <v>5.74831</v>
      </c>
      <c r="H201" s="11">
        <v>0</v>
      </c>
    </row>
    <row r="202" spans="1:8" x14ac:dyDescent="0.25">
      <c r="A202" t="s">
        <v>82</v>
      </c>
      <c r="B202" s="11">
        <v>12996.95196</v>
      </c>
      <c r="C202" s="11">
        <v>0</v>
      </c>
      <c r="D202" s="11">
        <v>12841.439709999999</v>
      </c>
      <c r="E202" s="11">
        <v>0</v>
      </c>
      <c r="F202" s="11">
        <v>0</v>
      </c>
      <c r="G202" s="11">
        <v>155.51224999999999</v>
      </c>
      <c r="H202" s="11">
        <v>0</v>
      </c>
    </row>
    <row r="203" spans="1:8" x14ac:dyDescent="0.25">
      <c r="A203">
        <v>3353</v>
      </c>
      <c r="B203" s="11">
        <v>211.35325</v>
      </c>
      <c r="C203" s="11">
        <v>211.35325</v>
      </c>
      <c r="D203" s="11">
        <v>0</v>
      </c>
      <c r="E203" s="11">
        <v>0</v>
      </c>
      <c r="F203" s="11">
        <v>0</v>
      </c>
      <c r="G203" s="11">
        <v>0</v>
      </c>
      <c r="H203" s="11">
        <v>0</v>
      </c>
    </row>
    <row r="204" spans="1:8" x14ac:dyDescent="0.25">
      <c r="A204" t="s">
        <v>82</v>
      </c>
      <c r="B204" s="11">
        <v>211.35325</v>
      </c>
      <c r="C204" s="11">
        <v>211.35325</v>
      </c>
      <c r="D204" s="11">
        <v>0</v>
      </c>
      <c r="E204" s="11">
        <v>0</v>
      </c>
      <c r="F204" s="11">
        <v>0</v>
      </c>
      <c r="G204" s="11">
        <v>0</v>
      </c>
      <c r="H204" s="11">
        <v>0</v>
      </c>
    </row>
    <row r="205" spans="1:8" x14ac:dyDescent="0.25">
      <c r="A205" t="s">
        <v>82</v>
      </c>
      <c r="B205" s="11">
        <v>13208.305209999999</v>
      </c>
      <c r="C205" s="11">
        <v>211.35325</v>
      </c>
      <c r="D205" s="11">
        <v>12841.439709999999</v>
      </c>
      <c r="E205" s="11">
        <v>0</v>
      </c>
      <c r="F205" s="11">
        <v>0</v>
      </c>
      <c r="G205" s="11">
        <v>155.51224999999999</v>
      </c>
      <c r="H205" s="11">
        <v>0</v>
      </c>
    </row>
    <row r="206" spans="1:8" x14ac:dyDescent="0.25">
      <c r="A206">
        <v>3600</v>
      </c>
      <c r="B206" s="11">
        <v>741.66649000000007</v>
      </c>
      <c r="C206" s="11">
        <v>741.43649000000005</v>
      </c>
      <c r="D206" s="11">
        <v>0</v>
      </c>
      <c r="E206" s="11">
        <v>0</v>
      </c>
      <c r="F206" s="11">
        <v>0.23</v>
      </c>
      <c r="G206" s="11">
        <v>0</v>
      </c>
      <c r="H206" s="11">
        <v>0</v>
      </c>
    </row>
    <row r="207" spans="1:8" x14ac:dyDescent="0.25">
      <c r="A207" t="s">
        <v>82</v>
      </c>
      <c r="B207" s="11">
        <v>741.66649000000007</v>
      </c>
      <c r="C207" s="11">
        <v>741.43649000000005</v>
      </c>
      <c r="D207" s="11">
        <v>0</v>
      </c>
      <c r="E207" s="11">
        <v>0</v>
      </c>
      <c r="F207" s="11">
        <v>0.23</v>
      </c>
      <c r="G207" s="11">
        <v>0</v>
      </c>
      <c r="H207" s="11">
        <v>0</v>
      </c>
    </row>
    <row r="208" spans="1:8" x14ac:dyDescent="0.25">
      <c r="A208">
        <v>3610</v>
      </c>
      <c r="B208" s="11">
        <v>104.74334999999999</v>
      </c>
      <c r="C208" s="11">
        <v>104.74334999999999</v>
      </c>
      <c r="D208" s="11">
        <v>0</v>
      </c>
      <c r="E208" s="11">
        <v>0</v>
      </c>
      <c r="F208" s="11">
        <v>0</v>
      </c>
      <c r="G208" s="11">
        <v>0</v>
      </c>
      <c r="H208" s="11">
        <v>0</v>
      </c>
    </row>
    <row r="209" spans="1:8" x14ac:dyDescent="0.25">
      <c r="A209" t="s">
        <v>82</v>
      </c>
      <c r="B209" s="11">
        <v>104.74334999999999</v>
      </c>
      <c r="C209" s="11">
        <v>104.74334999999999</v>
      </c>
      <c r="D209" s="11">
        <v>0</v>
      </c>
      <c r="E209" s="11">
        <v>0</v>
      </c>
      <c r="F209" s="11">
        <v>0</v>
      </c>
      <c r="G209" s="11">
        <v>0</v>
      </c>
      <c r="H209" s="11">
        <v>0</v>
      </c>
    </row>
    <row r="210" spans="1:8" x14ac:dyDescent="0.25">
      <c r="A210">
        <v>3622</v>
      </c>
      <c r="B210" s="11">
        <v>2646.9040199999999</v>
      </c>
      <c r="C210" s="11">
        <v>2646.9040199999999</v>
      </c>
      <c r="D210" s="11">
        <v>0</v>
      </c>
      <c r="E210" s="11">
        <v>0</v>
      </c>
      <c r="F210" s="11">
        <v>0</v>
      </c>
      <c r="G210" s="11">
        <v>0</v>
      </c>
      <c r="H210" s="11">
        <v>0</v>
      </c>
    </row>
    <row r="211" spans="1:8" x14ac:dyDescent="0.25">
      <c r="A211">
        <v>3623</v>
      </c>
      <c r="B211" s="11">
        <v>1894.3</v>
      </c>
      <c r="C211" s="11">
        <v>1894.3</v>
      </c>
      <c r="D211" s="11">
        <v>0</v>
      </c>
      <c r="E211" s="11">
        <v>0</v>
      </c>
      <c r="F211" s="11">
        <v>0</v>
      </c>
      <c r="G211" s="11">
        <v>0</v>
      </c>
      <c r="H211" s="11">
        <v>0</v>
      </c>
    </row>
    <row r="212" spans="1:8" x14ac:dyDescent="0.25">
      <c r="A212" t="s">
        <v>82</v>
      </c>
      <c r="B212" s="11">
        <v>4541.2040200000001</v>
      </c>
      <c r="C212" s="11">
        <v>4541.2040200000001</v>
      </c>
      <c r="D212" s="11">
        <v>0</v>
      </c>
      <c r="E212" s="11">
        <v>0</v>
      </c>
      <c r="F212" s="11">
        <v>0</v>
      </c>
      <c r="G212" s="11">
        <v>0</v>
      </c>
      <c r="H212" s="11">
        <v>0</v>
      </c>
    </row>
    <row r="213" spans="1:8" x14ac:dyDescent="0.25">
      <c r="A213">
        <v>3648</v>
      </c>
      <c r="B213" s="11">
        <v>5249.6289900000002</v>
      </c>
      <c r="C213" s="11">
        <v>5215.1460699999998</v>
      </c>
      <c r="D213" s="11">
        <v>0</v>
      </c>
      <c r="E213" s="11">
        <v>0</v>
      </c>
      <c r="F213" s="11">
        <v>34.48292</v>
      </c>
      <c r="G213" s="11">
        <v>0</v>
      </c>
      <c r="H213" s="11">
        <v>0</v>
      </c>
    </row>
    <row r="214" spans="1:8" x14ac:dyDescent="0.25">
      <c r="A214" t="s">
        <v>82</v>
      </c>
      <c r="B214" s="11">
        <v>5249.6289900000002</v>
      </c>
      <c r="C214" s="11">
        <v>5215.1460699999998</v>
      </c>
      <c r="D214" s="11">
        <v>0</v>
      </c>
      <c r="E214" s="11">
        <v>0</v>
      </c>
      <c r="F214" s="11">
        <v>34.48292</v>
      </c>
      <c r="G214" s="11">
        <v>0</v>
      </c>
      <c r="H214" s="11">
        <v>0</v>
      </c>
    </row>
    <row r="215" spans="1:8" x14ac:dyDescent="0.25">
      <c r="A215">
        <v>3653</v>
      </c>
      <c r="B215" s="11">
        <v>11.820260000000001</v>
      </c>
      <c r="C215" s="11">
        <v>11.820260000000001</v>
      </c>
      <c r="D215" s="11">
        <v>0</v>
      </c>
      <c r="E215" s="11">
        <v>0</v>
      </c>
      <c r="F215" s="11">
        <v>0</v>
      </c>
      <c r="G215" s="11">
        <v>0</v>
      </c>
      <c r="H215" s="11">
        <v>0</v>
      </c>
    </row>
    <row r="216" spans="1:8" x14ac:dyDescent="0.25">
      <c r="B216" s="11">
        <v>0</v>
      </c>
      <c r="C216" s="11">
        <v>0</v>
      </c>
      <c r="D216" s="11">
        <v>0</v>
      </c>
      <c r="E216" s="11">
        <v>0</v>
      </c>
      <c r="F216" s="11">
        <v>0</v>
      </c>
      <c r="G216" s="11">
        <v>0</v>
      </c>
      <c r="H216" s="11" t="e">
        <v>#VALUE!</v>
      </c>
    </row>
    <row r="217" spans="1:8" x14ac:dyDescent="0.25">
      <c r="A217">
        <v>3658</v>
      </c>
      <c r="B217" s="11">
        <v>6281.9952800000001</v>
      </c>
      <c r="C217" s="11">
        <v>6281.9952800000001</v>
      </c>
      <c r="D217" s="11">
        <v>0</v>
      </c>
      <c r="E217" s="11">
        <v>0</v>
      </c>
      <c r="F217" s="11">
        <v>0</v>
      </c>
      <c r="G217" s="11">
        <v>0</v>
      </c>
      <c r="H217" s="11">
        <v>0</v>
      </c>
    </row>
    <row r="218" spans="1:8" x14ac:dyDescent="0.25">
      <c r="A218" t="s">
        <v>82</v>
      </c>
      <c r="B218" s="11">
        <v>6293.8155399999996</v>
      </c>
      <c r="C218" s="11">
        <v>6293.8155399999996</v>
      </c>
      <c r="D218" s="11">
        <v>0</v>
      </c>
      <c r="E218" s="11">
        <v>0</v>
      </c>
      <c r="F218" s="11">
        <v>0</v>
      </c>
      <c r="G218" s="11">
        <v>0</v>
      </c>
      <c r="H218" s="11">
        <v>0</v>
      </c>
    </row>
    <row r="219" spans="1:8" x14ac:dyDescent="0.25">
      <c r="A219">
        <v>3678</v>
      </c>
      <c r="B219" s="11">
        <v>321.45047</v>
      </c>
      <c r="C219" s="11">
        <v>321.45047</v>
      </c>
      <c r="D219" s="11">
        <v>0</v>
      </c>
      <c r="E219" s="11">
        <v>0</v>
      </c>
      <c r="F219" s="11">
        <v>0</v>
      </c>
      <c r="G219" s="11">
        <v>0</v>
      </c>
      <c r="H219" s="11">
        <v>0</v>
      </c>
    </row>
    <row r="220" spans="1:8" x14ac:dyDescent="0.25">
      <c r="A220" t="s">
        <v>82</v>
      </c>
      <c r="B220" s="11">
        <v>321.45047</v>
      </c>
      <c r="C220" s="11">
        <v>321.45047</v>
      </c>
      <c r="D220" s="11">
        <v>0</v>
      </c>
      <c r="E220" s="11">
        <v>0</v>
      </c>
      <c r="F220" s="11">
        <v>0</v>
      </c>
      <c r="G220" s="11">
        <v>0</v>
      </c>
      <c r="H220" s="11">
        <v>0</v>
      </c>
    </row>
    <row r="221" spans="1:8" x14ac:dyDescent="0.25">
      <c r="A221">
        <v>3690</v>
      </c>
      <c r="B221" s="11">
        <v>348.07019999999994</v>
      </c>
      <c r="C221" s="11">
        <v>340.61627999999996</v>
      </c>
      <c r="D221" s="11">
        <v>1.8298400000000001</v>
      </c>
      <c r="E221" s="11">
        <v>0</v>
      </c>
      <c r="F221" s="11">
        <v>5.6240800000000002</v>
      </c>
      <c r="G221" s="11">
        <v>0</v>
      </c>
      <c r="H221" s="11">
        <v>0</v>
      </c>
    </row>
    <row r="222" spans="1:8" x14ac:dyDescent="0.25">
      <c r="A222">
        <v>3692</v>
      </c>
      <c r="B222" s="11">
        <v>133.49115</v>
      </c>
      <c r="C222" s="11">
        <v>133.49115</v>
      </c>
      <c r="D222" s="11">
        <v>0</v>
      </c>
      <c r="E222" s="11">
        <v>0</v>
      </c>
      <c r="F222" s="11">
        <v>0</v>
      </c>
      <c r="G222" s="11">
        <v>0</v>
      </c>
      <c r="H222" s="11">
        <v>0</v>
      </c>
    </row>
    <row r="223" spans="1:8" x14ac:dyDescent="0.25">
      <c r="A223" t="s">
        <v>82</v>
      </c>
      <c r="B223" s="11">
        <v>481.56135</v>
      </c>
      <c r="C223" s="11">
        <v>474.10743000000002</v>
      </c>
      <c r="D223" s="11">
        <v>1.8298400000000001</v>
      </c>
      <c r="E223" s="11">
        <v>0</v>
      </c>
      <c r="F223" s="11">
        <v>5.6240800000000002</v>
      </c>
      <c r="G223" s="11">
        <v>0</v>
      </c>
      <c r="H223" s="11">
        <v>0</v>
      </c>
    </row>
    <row r="224" spans="1:8" x14ac:dyDescent="0.25">
      <c r="A224" t="s">
        <v>82</v>
      </c>
      <c r="B224" s="11">
        <v>17734.070209999998</v>
      </c>
      <c r="C224" s="11">
        <v>17691.90337</v>
      </c>
      <c r="D224" s="11">
        <v>1.8298400000000001</v>
      </c>
      <c r="E224" s="11">
        <v>0</v>
      </c>
      <c r="F224" s="11">
        <v>40.336999999999996</v>
      </c>
      <c r="G224" s="11">
        <v>0</v>
      </c>
      <c r="H224" s="11">
        <v>0</v>
      </c>
    </row>
    <row r="225" spans="1:8" x14ac:dyDescent="0.25">
      <c r="A225">
        <v>3720</v>
      </c>
      <c r="B225" s="11">
        <v>149.23939000000001</v>
      </c>
      <c r="C225" s="11">
        <v>149.23939000000001</v>
      </c>
      <c r="D225" s="11">
        <v>0</v>
      </c>
      <c r="E225" s="11">
        <v>0</v>
      </c>
      <c r="F225" s="11">
        <v>0</v>
      </c>
      <c r="G225" s="11">
        <v>0</v>
      </c>
      <c r="H225" s="11">
        <v>0</v>
      </c>
    </row>
    <row r="226" spans="1:8" x14ac:dyDescent="0.25">
      <c r="A226" t="s">
        <v>82</v>
      </c>
      <c r="B226" s="11">
        <v>149.23939000000001</v>
      </c>
      <c r="C226" s="11">
        <v>149.23939000000001</v>
      </c>
      <c r="D226" s="11">
        <v>0</v>
      </c>
      <c r="E226" s="11">
        <v>0</v>
      </c>
      <c r="F226" s="11">
        <v>0</v>
      </c>
      <c r="G226" s="11">
        <v>0</v>
      </c>
      <c r="H226" s="11">
        <v>0</v>
      </c>
    </row>
    <row r="227" spans="1:8" x14ac:dyDescent="0.25">
      <c r="A227">
        <v>3739</v>
      </c>
      <c r="B227" s="11">
        <v>4864.9995899999994</v>
      </c>
      <c r="C227" s="11">
        <v>4864.9995899999994</v>
      </c>
      <c r="D227" s="11">
        <v>0</v>
      </c>
      <c r="E227" s="11">
        <v>0</v>
      </c>
      <c r="F227" s="11">
        <v>0</v>
      </c>
      <c r="G227" s="11">
        <v>0</v>
      </c>
      <c r="H227" s="11">
        <v>0</v>
      </c>
    </row>
    <row r="228" spans="1:8" x14ac:dyDescent="0.25">
      <c r="A228" t="s">
        <v>82</v>
      </c>
      <c r="B228" s="11">
        <v>4864.9995899999994</v>
      </c>
      <c r="C228" s="11">
        <v>4864.9995899999994</v>
      </c>
      <c r="D228" s="11">
        <v>0</v>
      </c>
      <c r="E228" s="11">
        <v>0</v>
      </c>
      <c r="F228" s="11">
        <v>0</v>
      </c>
      <c r="G228" s="11">
        <v>0</v>
      </c>
      <c r="H228" s="11">
        <v>0</v>
      </c>
    </row>
    <row r="229" spans="1:8" x14ac:dyDescent="0.25">
      <c r="A229" t="s">
        <v>82</v>
      </c>
      <c r="B229" s="11">
        <v>5014.2389800000001</v>
      </c>
      <c r="C229" s="11">
        <v>5014.2389800000001</v>
      </c>
      <c r="D229" s="11">
        <v>0</v>
      </c>
      <c r="E229" s="11">
        <v>0</v>
      </c>
      <c r="F229" s="11">
        <v>0</v>
      </c>
      <c r="G229" s="11">
        <v>0</v>
      </c>
      <c r="H229" s="11">
        <v>0</v>
      </c>
    </row>
    <row r="230" spans="1:8" x14ac:dyDescent="0.25">
      <c r="A230">
        <v>3800</v>
      </c>
      <c r="B230" s="11">
        <v>4957159.1272999998</v>
      </c>
      <c r="C230" s="11">
        <v>0</v>
      </c>
      <c r="D230" s="11">
        <v>4954492.8093699999</v>
      </c>
      <c r="E230" s="11">
        <v>2666.3179300000002</v>
      </c>
      <c r="F230" s="11">
        <v>0</v>
      </c>
      <c r="G230" s="11">
        <v>0</v>
      </c>
      <c r="H230" s="11">
        <v>0</v>
      </c>
    </row>
    <row r="231" spans="1:8" x14ac:dyDescent="0.25">
      <c r="A231">
        <v>3801</v>
      </c>
      <c r="B231" s="11">
        <v>-4957159.1272999998</v>
      </c>
      <c r="C231" s="11">
        <v>-4957159.1272999998</v>
      </c>
      <c r="D231" s="11">
        <v>0</v>
      </c>
      <c r="E231" s="11">
        <v>0</v>
      </c>
      <c r="F231" s="11">
        <v>0</v>
      </c>
      <c r="G231" s="11">
        <v>0</v>
      </c>
      <c r="H231" s="11">
        <v>0</v>
      </c>
    </row>
    <row r="232" spans="1:8" x14ac:dyDescent="0.25">
      <c r="A232" t="s">
        <v>82</v>
      </c>
      <c r="B232" s="11">
        <v>0</v>
      </c>
      <c r="C232" s="11">
        <v>-4957159.1272999998</v>
      </c>
      <c r="D232" s="11">
        <v>4954492.8093699999</v>
      </c>
      <c r="E232" s="11">
        <v>2666.3179300000002</v>
      </c>
      <c r="F232" s="11">
        <v>0</v>
      </c>
      <c r="G232" s="11">
        <v>0</v>
      </c>
      <c r="H232" s="11">
        <v>0</v>
      </c>
    </row>
    <row r="233" spans="1:8" x14ac:dyDescent="0.25">
      <c r="A233" t="s">
        <v>82</v>
      </c>
      <c r="B233" s="11">
        <v>0</v>
      </c>
      <c r="C233" s="11">
        <v>-4957159.1272999998</v>
      </c>
      <c r="D233" s="11">
        <v>4954492.8093699999</v>
      </c>
      <c r="E233" s="11">
        <v>2666.3179300000002</v>
      </c>
      <c r="F233" s="11">
        <v>0</v>
      </c>
      <c r="G233" s="11">
        <v>0</v>
      </c>
      <c r="H233" s="11">
        <v>0</v>
      </c>
    </row>
    <row r="234" spans="1:8" x14ac:dyDescent="0.25">
      <c r="A234" t="s">
        <v>82</v>
      </c>
      <c r="B234" s="11">
        <v>35956.614399999999</v>
      </c>
      <c r="C234" s="11">
        <v>-4934241.6316999998</v>
      </c>
      <c r="D234" s="11">
        <v>4967336.0789200002</v>
      </c>
      <c r="E234" s="11">
        <v>2666.3179300000002</v>
      </c>
      <c r="F234" s="11">
        <v>40.336999999999996</v>
      </c>
      <c r="G234" s="11">
        <v>155.51224999999999</v>
      </c>
      <c r="H234" s="11">
        <v>0</v>
      </c>
    </row>
    <row r="235" spans="1:8" x14ac:dyDescent="0.25">
      <c r="A235" t="s">
        <v>162</v>
      </c>
      <c r="B235" s="11">
        <v>3366582.6728100004</v>
      </c>
      <c r="C235" s="11">
        <v>-3759013.9015200003</v>
      </c>
      <c r="D235" s="11">
        <v>6345788.4625100009</v>
      </c>
      <c r="E235" s="11">
        <v>2686.2066199999999</v>
      </c>
      <c r="F235" s="11">
        <v>4898.8623900000002</v>
      </c>
      <c r="G235" s="11">
        <v>772223.04281000001</v>
      </c>
      <c r="H235" s="11">
        <v>0</v>
      </c>
    </row>
    <row r="236" spans="1:8" x14ac:dyDescent="0.25">
      <c r="A236">
        <v>5000</v>
      </c>
      <c r="B236" s="11">
        <v>500000</v>
      </c>
      <c r="C236" s="11">
        <v>500000</v>
      </c>
      <c r="D236" s="11">
        <v>0</v>
      </c>
      <c r="E236" s="11">
        <v>0</v>
      </c>
      <c r="F236" s="11">
        <v>0</v>
      </c>
      <c r="G236" s="11">
        <v>0</v>
      </c>
      <c r="H236" s="11">
        <v>0</v>
      </c>
    </row>
    <row r="237" spans="1:8" x14ac:dyDescent="0.25">
      <c r="A237" t="s">
        <v>82</v>
      </c>
      <c r="B237" s="11">
        <v>500000</v>
      </c>
      <c r="C237" s="11">
        <v>500000</v>
      </c>
      <c r="D237" s="11">
        <v>0</v>
      </c>
      <c r="E237" s="11">
        <v>0</v>
      </c>
      <c r="F237" s="11">
        <v>0</v>
      </c>
      <c r="G237" s="11">
        <v>0</v>
      </c>
      <c r="H237" s="11">
        <v>0</v>
      </c>
    </row>
    <row r="238" spans="1:8" x14ac:dyDescent="0.25">
      <c r="A238">
        <v>5021</v>
      </c>
      <c r="B238" s="11">
        <v>7782.6296600000005</v>
      </c>
      <c r="C238" s="11">
        <v>7782.6296600000005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</row>
    <row r="239" spans="1:8" x14ac:dyDescent="0.25">
      <c r="A239">
        <v>5022</v>
      </c>
      <c r="B239" s="11">
        <v>26272.809900000004</v>
      </c>
      <c r="C239" s="11">
        <v>26272.809900000004</v>
      </c>
      <c r="D239" s="11">
        <v>0</v>
      </c>
      <c r="E239" s="11">
        <v>0</v>
      </c>
      <c r="F239" s="11">
        <v>0</v>
      </c>
      <c r="G239" s="11">
        <v>0</v>
      </c>
      <c r="H239" s="11">
        <v>0</v>
      </c>
    </row>
    <row r="240" spans="1:8" x14ac:dyDescent="0.25">
      <c r="A240" t="s">
        <v>82</v>
      </c>
      <c r="B240" s="11">
        <v>34055.439559999999</v>
      </c>
      <c r="C240" s="11">
        <v>34055.439559999999</v>
      </c>
      <c r="D240" s="11">
        <v>0</v>
      </c>
      <c r="E240" s="11">
        <v>0</v>
      </c>
      <c r="F240" s="11">
        <v>0</v>
      </c>
      <c r="G240" s="11">
        <v>0</v>
      </c>
      <c r="H240" s="11">
        <v>0</v>
      </c>
    </row>
    <row r="241" spans="1:8" x14ac:dyDescent="0.25">
      <c r="A241">
        <v>5030</v>
      </c>
      <c r="B241" s="11">
        <v>1369.13194</v>
      </c>
      <c r="C241" s="11">
        <v>1369.13194</v>
      </c>
      <c r="D241" s="11">
        <v>0</v>
      </c>
      <c r="E241" s="11">
        <v>0</v>
      </c>
      <c r="F241" s="11">
        <v>0</v>
      </c>
      <c r="G241" s="11">
        <v>0</v>
      </c>
      <c r="H241" s="11">
        <v>0</v>
      </c>
    </row>
    <row r="242" spans="1:8" x14ac:dyDescent="0.25">
      <c r="A242">
        <v>5031</v>
      </c>
      <c r="B242" s="11">
        <v>-1426.5807300000001</v>
      </c>
      <c r="C242" s="11">
        <v>-1426.5807300000001</v>
      </c>
      <c r="D242" s="11">
        <v>0</v>
      </c>
      <c r="E242" s="11">
        <v>0</v>
      </c>
      <c r="F242" s="11">
        <v>0</v>
      </c>
      <c r="G242" s="11">
        <v>0</v>
      </c>
      <c r="H242" s="11">
        <v>0</v>
      </c>
    </row>
    <row r="243" spans="1:8" x14ac:dyDescent="0.25">
      <c r="A243" t="s">
        <v>82</v>
      </c>
      <c r="B243" s="11">
        <v>-57.448790000000002</v>
      </c>
      <c r="C243" s="11">
        <v>-57.448790000000002</v>
      </c>
      <c r="D243" s="11">
        <v>0</v>
      </c>
      <c r="E243" s="11">
        <v>0</v>
      </c>
      <c r="F243" s="11">
        <v>0</v>
      </c>
      <c r="G243" s="11">
        <v>0</v>
      </c>
      <c r="H243" s="11">
        <v>0</v>
      </c>
    </row>
    <row r="244" spans="1:8" x14ac:dyDescent="0.25">
      <c r="A244" t="s">
        <v>82</v>
      </c>
      <c r="B244" s="11">
        <v>533997.99077000003</v>
      </c>
      <c r="C244" s="11">
        <v>533997.99077000003</v>
      </c>
      <c r="D244" s="11">
        <v>0</v>
      </c>
      <c r="E244" s="11">
        <v>0</v>
      </c>
      <c r="F244" s="11">
        <v>0</v>
      </c>
      <c r="G244" s="11">
        <v>0</v>
      </c>
      <c r="H244" s="11">
        <v>0</v>
      </c>
    </row>
    <row r="245" spans="1:8" x14ac:dyDescent="0.25">
      <c r="A245">
        <v>5102</v>
      </c>
      <c r="B245" s="11">
        <v>-4.6354300000000004</v>
      </c>
      <c r="C245" s="11">
        <v>-4.6354300000000004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</row>
    <row r="246" spans="1:8" x14ac:dyDescent="0.25">
      <c r="A246" t="s">
        <v>82</v>
      </c>
      <c r="B246" s="11">
        <v>-4.6354300000000004</v>
      </c>
      <c r="C246" s="11">
        <v>-4.6354300000000004</v>
      </c>
      <c r="D246" s="11">
        <v>0</v>
      </c>
      <c r="E246" s="11">
        <v>0</v>
      </c>
      <c r="F246" s="11">
        <v>0</v>
      </c>
      <c r="G246" s="11">
        <v>0</v>
      </c>
      <c r="H246" s="11">
        <v>0</v>
      </c>
    </row>
    <row r="247" spans="1:8" x14ac:dyDescent="0.25">
      <c r="A247" t="s">
        <v>82</v>
      </c>
      <c r="B247" s="11">
        <v>-4.6354300000000004</v>
      </c>
      <c r="C247" s="11">
        <v>-4.6354300000000004</v>
      </c>
      <c r="D247" s="11">
        <v>0</v>
      </c>
      <c r="E247" s="11">
        <v>0</v>
      </c>
      <c r="F247" s="11">
        <v>0</v>
      </c>
      <c r="G247" s="11">
        <v>0</v>
      </c>
      <c r="H247" s="11">
        <v>0</v>
      </c>
    </row>
    <row r="248" spans="1:8" x14ac:dyDescent="0.25">
      <c r="A248">
        <v>5999</v>
      </c>
      <c r="B248" s="11">
        <v>53903.831449999998</v>
      </c>
      <c r="C248" s="11">
        <v>53903.831449999998</v>
      </c>
      <c r="D248" s="11">
        <v>0</v>
      </c>
      <c r="E248" s="11">
        <v>0</v>
      </c>
      <c r="F248" s="11">
        <v>0</v>
      </c>
      <c r="G248" s="11">
        <v>0</v>
      </c>
      <c r="H248" s="11">
        <v>0</v>
      </c>
    </row>
    <row r="249" spans="1:8" x14ac:dyDescent="0.25">
      <c r="A249" t="s">
        <v>82</v>
      </c>
      <c r="B249" s="11">
        <v>53903.831449999998</v>
      </c>
      <c r="C249" s="11">
        <v>53903.831449999998</v>
      </c>
      <c r="D249" s="11">
        <v>0</v>
      </c>
      <c r="E249" s="11">
        <v>0</v>
      </c>
      <c r="F249" s="11">
        <v>0</v>
      </c>
      <c r="G249" s="11">
        <v>0</v>
      </c>
      <c r="H249" s="11">
        <v>0</v>
      </c>
    </row>
    <row r="250" spans="1:8" x14ac:dyDescent="0.25">
      <c r="A250" t="s">
        <v>82</v>
      </c>
      <c r="B250" s="11">
        <v>53903.831449999998</v>
      </c>
      <c r="C250" s="11">
        <v>53903.831449999998</v>
      </c>
      <c r="D250" s="11">
        <v>0</v>
      </c>
      <c r="E250" s="11">
        <v>0</v>
      </c>
      <c r="F250" s="11">
        <v>0</v>
      </c>
      <c r="G250" s="11">
        <v>0</v>
      </c>
      <c r="H250" s="11">
        <v>0</v>
      </c>
    </row>
    <row r="251" spans="1:8" x14ac:dyDescent="0.25">
      <c r="A251" t="s">
        <v>172</v>
      </c>
      <c r="B251" s="11">
        <v>587897.18678999995</v>
      </c>
      <c r="C251" s="11">
        <v>587897.18678999995</v>
      </c>
      <c r="D251" s="11">
        <v>0</v>
      </c>
      <c r="E251" s="11">
        <v>0</v>
      </c>
      <c r="F251" s="11">
        <v>0</v>
      </c>
      <c r="G251" s="11">
        <v>0</v>
      </c>
      <c r="H251" s="11">
        <v>0</v>
      </c>
    </row>
    <row r="252" spans="1:8" x14ac:dyDescent="0.25">
      <c r="A252" t="s">
        <v>174</v>
      </c>
      <c r="B252" s="11">
        <v>3954479.8595999996</v>
      </c>
      <c r="C252" s="11">
        <v>-3171116.7147300001</v>
      </c>
      <c r="D252" s="11">
        <v>6345788.4625100009</v>
      </c>
      <c r="E252" s="11">
        <v>2686.2066199999999</v>
      </c>
      <c r="F252" s="11">
        <v>4898.8623900000002</v>
      </c>
      <c r="G252" s="11">
        <v>772223.04281000001</v>
      </c>
      <c r="H252" s="11">
        <v>0</v>
      </c>
    </row>
    <row r="253" spans="1:8" x14ac:dyDescent="0.25">
      <c r="A253">
        <v>6010</v>
      </c>
      <c r="B253" s="11">
        <v>2968.4127800000001</v>
      </c>
      <c r="C253" s="11">
        <v>2968.4127800000001</v>
      </c>
      <c r="D253" s="11">
        <v>0</v>
      </c>
      <c r="E253" s="11">
        <v>0</v>
      </c>
      <c r="F253" s="11">
        <v>0</v>
      </c>
      <c r="G253" s="11">
        <v>0</v>
      </c>
      <c r="H253" s="11">
        <v>0</v>
      </c>
    </row>
    <row r="254" spans="1:8" x14ac:dyDescent="0.25">
      <c r="A254">
        <v>6013</v>
      </c>
      <c r="B254" s="11">
        <v>5722.4837200000002</v>
      </c>
      <c r="C254" s="11">
        <v>5722.4837200000002</v>
      </c>
      <c r="D254" s="11">
        <v>0</v>
      </c>
      <c r="E254" s="11">
        <v>0</v>
      </c>
      <c r="F254" s="11">
        <v>0</v>
      </c>
      <c r="G254" s="11">
        <v>0</v>
      </c>
      <c r="H254" s="11">
        <v>0</v>
      </c>
    </row>
    <row r="255" spans="1:8" x14ac:dyDescent="0.25">
      <c r="A255">
        <v>6014</v>
      </c>
      <c r="B255" s="11">
        <v>1159.91372</v>
      </c>
      <c r="C255" s="11">
        <v>1159.91372</v>
      </c>
      <c r="D255" s="11">
        <v>0</v>
      </c>
      <c r="E255" s="11">
        <v>0</v>
      </c>
      <c r="F255" s="11">
        <v>0</v>
      </c>
      <c r="G255" s="11">
        <v>0</v>
      </c>
      <c r="H255" s="11">
        <v>0</v>
      </c>
    </row>
    <row r="256" spans="1:8" x14ac:dyDescent="0.25">
      <c r="A256" t="s">
        <v>82</v>
      </c>
      <c r="B256" s="11">
        <v>9850.8102199999994</v>
      </c>
      <c r="C256" s="11">
        <v>9850.8102199999994</v>
      </c>
      <c r="D256" s="11">
        <v>0</v>
      </c>
      <c r="E256" s="11">
        <v>0</v>
      </c>
      <c r="F256" s="11">
        <v>0</v>
      </c>
      <c r="G256" s="11">
        <v>0</v>
      </c>
      <c r="H256" s="11">
        <v>0</v>
      </c>
    </row>
    <row r="257" spans="1:8" x14ac:dyDescent="0.25">
      <c r="A257">
        <v>6020</v>
      </c>
      <c r="B257" s="11">
        <v>809.84969999999998</v>
      </c>
      <c r="C257" s="11">
        <v>809.84969999999998</v>
      </c>
      <c r="D257" s="11">
        <v>0</v>
      </c>
      <c r="E257" s="11">
        <v>0</v>
      </c>
      <c r="F257" s="11">
        <v>0</v>
      </c>
      <c r="G257" s="11">
        <v>0</v>
      </c>
      <c r="H257" s="11">
        <v>0</v>
      </c>
    </row>
    <row r="258" spans="1:8" x14ac:dyDescent="0.25">
      <c r="A258">
        <v>6025</v>
      </c>
      <c r="B258" s="11">
        <v>164147.79835999999</v>
      </c>
      <c r="C258" s="11">
        <v>164147.79835999999</v>
      </c>
      <c r="D258" s="11">
        <v>0</v>
      </c>
      <c r="E258" s="11">
        <v>0</v>
      </c>
      <c r="F258" s="11">
        <v>0</v>
      </c>
      <c r="G258" s="11">
        <v>0</v>
      </c>
      <c r="H258" s="11">
        <v>0</v>
      </c>
    </row>
    <row r="259" spans="1:8" x14ac:dyDescent="0.25">
      <c r="A259">
        <v>6026</v>
      </c>
      <c r="B259" s="11">
        <v>160.08370000000002</v>
      </c>
      <c r="C259" s="11">
        <v>160.08370000000002</v>
      </c>
      <c r="D259" s="11">
        <v>0</v>
      </c>
      <c r="E259" s="11">
        <v>0</v>
      </c>
      <c r="F259" s="11">
        <v>0</v>
      </c>
      <c r="G259" s="11">
        <v>0</v>
      </c>
      <c r="H259" s="11">
        <v>0</v>
      </c>
    </row>
    <row r="260" spans="1:8" x14ac:dyDescent="0.25">
      <c r="A260">
        <v>6027</v>
      </c>
      <c r="B260" s="11">
        <v>3481.0921399999997</v>
      </c>
      <c r="C260" s="11">
        <v>3481.0921399999997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</row>
    <row r="261" spans="1:8" x14ac:dyDescent="0.25">
      <c r="A261" t="s">
        <v>82</v>
      </c>
      <c r="B261" s="11">
        <v>168598.82390000002</v>
      </c>
      <c r="C261" s="11">
        <v>168598.82390000002</v>
      </c>
      <c r="D261" s="11">
        <v>0</v>
      </c>
      <c r="E261" s="11">
        <v>0</v>
      </c>
      <c r="F261" s="11">
        <v>0</v>
      </c>
      <c r="G261" s="11">
        <v>0</v>
      </c>
      <c r="H261" s="11">
        <v>0</v>
      </c>
    </row>
    <row r="262" spans="1:8" x14ac:dyDescent="0.25">
      <c r="A262">
        <v>6050</v>
      </c>
      <c r="B262" s="11">
        <v>527.98689999999999</v>
      </c>
      <c r="C262" s="11">
        <v>527.98689999999999</v>
      </c>
      <c r="D262" s="11">
        <v>0</v>
      </c>
      <c r="E262" s="11">
        <v>0</v>
      </c>
      <c r="F262" s="11">
        <v>0</v>
      </c>
      <c r="G262" s="11">
        <v>0</v>
      </c>
      <c r="H262" s="11">
        <v>0</v>
      </c>
    </row>
    <row r="263" spans="1:8" x14ac:dyDescent="0.25">
      <c r="A263">
        <v>6052</v>
      </c>
      <c r="B263" s="11">
        <v>3203.30582</v>
      </c>
      <c r="C263" s="11">
        <v>3203.30582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</row>
    <row r="264" spans="1:8" x14ac:dyDescent="0.25">
      <c r="A264">
        <v>6055</v>
      </c>
      <c r="B264" s="11">
        <v>314.37081999999998</v>
      </c>
      <c r="C264" s="11">
        <v>314.37081999999998</v>
      </c>
      <c r="D264" s="11">
        <v>0</v>
      </c>
      <c r="E264" s="11">
        <v>0</v>
      </c>
      <c r="F264" s="11">
        <v>0</v>
      </c>
      <c r="G264" s="11">
        <v>0</v>
      </c>
      <c r="H264" s="11">
        <v>0</v>
      </c>
    </row>
    <row r="265" spans="1:8" x14ac:dyDescent="0.25">
      <c r="A265" t="s">
        <v>82</v>
      </c>
      <c r="B265" s="11">
        <v>4045.66354</v>
      </c>
      <c r="C265" s="11">
        <v>4045.66354</v>
      </c>
      <c r="D265" s="11">
        <v>0</v>
      </c>
      <c r="E265" s="11">
        <v>0</v>
      </c>
      <c r="F265" s="11">
        <v>0</v>
      </c>
      <c r="G265" s="11">
        <v>0</v>
      </c>
      <c r="H265" s="11">
        <v>0</v>
      </c>
    </row>
    <row r="266" spans="1:8" x14ac:dyDescent="0.25">
      <c r="A266" t="s">
        <v>82</v>
      </c>
      <c r="B266" s="11">
        <v>182495.29765999998</v>
      </c>
      <c r="C266" s="11">
        <v>182495.29765999998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</row>
    <row r="267" spans="1:8" x14ac:dyDescent="0.25">
      <c r="A267">
        <v>6121</v>
      </c>
      <c r="B267" s="11">
        <v>8795.9447299999993</v>
      </c>
      <c r="C267" s="11">
        <v>8795.9447299999993</v>
      </c>
      <c r="D267" s="11">
        <v>0</v>
      </c>
      <c r="E267" s="11">
        <v>0</v>
      </c>
      <c r="F267" s="11">
        <v>0</v>
      </c>
      <c r="G267" s="11">
        <v>0</v>
      </c>
      <c r="H267" s="11">
        <v>0</v>
      </c>
    </row>
    <row r="268" spans="1:8" x14ac:dyDescent="0.25">
      <c r="B268" s="11">
        <v>0</v>
      </c>
      <c r="C268" s="11">
        <v>0</v>
      </c>
      <c r="D268" s="11">
        <v>0</v>
      </c>
      <c r="E268" s="11">
        <v>0</v>
      </c>
      <c r="F268" s="11">
        <v>0</v>
      </c>
      <c r="G268" s="11">
        <v>0</v>
      </c>
      <c r="H268" s="11" t="e">
        <v>#VALUE!</v>
      </c>
    </row>
    <row r="269" spans="1:8" x14ac:dyDescent="0.25">
      <c r="A269">
        <v>6128</v>
      </c>
      <c r="B269" s="11">
        <v>5798.1550500000003</v>
      </c>
      <c r="C269" s="11">
        <v>5798.1550500000003</v>
      </c>
      <c r="D269" s="11">
        <v>0</v>
      </c>
      <c r="E269" s="11">
        <v>0</v>
      </c>
      <c r="F269" s="11">
        <v>0</v>
      </c>
      <c r="G269" s="11">
        <v>0</v>
      </c>
      <c r="H269" s="11">
        <v>0</v>
      </c>
    </row>
    <row r="270" spans="1:8" x14ac:dyDescent="0.25">
      <c r="A270" t="s">
        <v>82</v>
      </c>
      <c r="B270" s="11">
        <v>14594.099779999999</v>
      </c>
      <c r="C270" s="11">
        <v>14594.099779999999</v>
      </c>
      <c r="D270" s="11">
        <v>0</v>
      </c>
      <c r="E270" s="11">
        <v>0</v>
      </c>
      <c r="F270" s="11">
        <v>0</v>
      </c>
      <c r="G270" s="11">
        <v>0</v>
      </c>
      <c r="H270" s="11">
        <v>0</v>
      </c>
    </row>
    <row r="271" spans="1:8" x14ac:dyDescent="0.25">
      <c r="A271" t="s">
        <v>82</v>
      </c>
      <c r="B271" s="11">
        <v>14594.099779999999</v>
      </c>
      <c r="C271" s="11">
        <v>14594.099779999999</v>
      </c>
      <c r="D271" s="11">
        <v>0</v>
      </c>
      <c r="E271" s="11">
        <v>0</v>
      </c>
      <c r="F271" s="11">
        <v>0</v>
      </c>
      <c r="G271" s="11">
        <v>0</v>
      </c>
      <c r="H271" s="11">
        <v>0</v>
      </c>
    </row>
    <row r="272" spans="1:8" x14ac:dyDescent="0.25">
      <c r="A272">
        <v>6204</v>
      </c>
      <c r="B272" s="11">
        <v>-12607.882509999999</v>
      </c>
      <c r="C272" s="11">
        <v>-12607.882509999999</v>
      </c>
      <c r="D272" s="11">
        <v>0</v>
      </c>
      <c r="E272" s="11">
        <v>0</v>
      </c>
      <c r="F272" s="11">
        <v>0</v>
      </c>
      <c r="G272" s="11">
        <v>0</v>
      </c>
      <c r="H272" s="11">
        <v>0</v>
      </c>
    </row>
    <row r="273" spans="1:8" x14ac:dyDescent="0.25">
      <c r="A273">
        <v>6206</v>
      </c>
      <c r="B273" s="11">
        <v>-265.2</v>
      </c>
      <c r="C273" s="11">
        <v>-265.2</v>
      </c>
      <c r="D273" s="11">
        <v>0</v>
      </c>
      <c r="E273" s="11">
        <v>0</v>
      </c>
      <c r="F273" s="11">
        <v>0</v>
      </c>
      <c r="G273" s="11">
        <v>0</v>
      </c>
      <c r="H273" s="11">
        <v>0</v>
      </c>
    </row>
    <row r="274" spans="1:8" x14ac:dyDescent="0.25">
      <c r="A274">
        <v>6208</v>
      </c>
      <c r="B274" s="11">
        <v>855.24721999999997</v>
      </c>
      <c r="C274" s="11">
        <v>855.24721999999997</v>
      </c>
      <c r="D274" s="11">
        <v>0</v>
      </c>
      <c r="E274" s="11">
        <v>0</v>
      </c>
      <c r="F274" s="11">
        <v>0</v>
      </c>
      <c r="G274" s="11">
        <v>0</v>
      </c>
      <c r="H274" s="11">
        <v>0</v>
      </c>
    </row>
    <row r="275" spans="1:8" x14ac:dyDescent="0.25">
      <c r="A275" t="s">
        <v>82</v>
      </c>
      <c r="B275" s="11">
        <v>-12017.835290000001</v>
      </c>
      <c r="C275" s="11">
        <v>-12017.835290000001</v>
      </c>
      <c r="D275" s="11">
        <v>0</v>
      </c>
      <c r="E275" s="11">
        <v>0</v>
      </c>
      <c r="F275" s="11">
        <v>0</v>
      </c>
      <c r="G275" s="11">
        <v>0</v>
      </c>
      <c r="H275" s="11">
        <v>0</v>
      </c>
    </row>
    <row r="276" spans="1:8" x14ac:dyDescent="0.25">
      <c r="A276">
        <v>6214</v>
      </c>
      <c r="B276" s="11">
        <v>-28.979899999999997</v>
      </c>
      <c r="C276" s="11">
        <v>-28.979899999999997</v>
      </c>
      <c r="D276" s="11">
        <v>0</v>
      </c>
      <c r="E276" s="11">
        <v>0</v>
      </c>
      <c r="F276" s="11">
        <v>0</v>
      </c>
      <c r="G276" s="11">
        <v>0</v>
      </c>
      <c r="H276" s="11">
        <v>0</v>
      </c>
    </row>
    <row r="277" spans="1:8" x14ac:dyDescent="0.25">
      <c r="A277">
        <v>6214</v>
      </c>
      <c r="B277" s="11">
        <v>8149.6483200000002</v>
      </c>
      <c r="C277" s="11">
        <v>8149.6483200000002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</row>
    <row r="278" spans="1:8" x14ac:dyDescent="0.25">
      <c r="A278">
        <v>6216</v>
      </c>
      <c r="B278" s="11">
        <v>41.106000000000002</v>
      </c>
      <c r="C278" s="11">
        <v>41.106000000000002</v>
      </c>
      <c r="D278" s="11">
        <v>0</v>
      </c>
      <c r="E278" s="11">
        <v>0</v>
      </c>
      <c r="F278" s="11">
        <v>0</v>
      </c>
      <c r="G278" s="11">
        <v>0</v>
      </c>
      <c r="H278" s="11">
        <v>0</v>
      </c>
    </row>
    <row r="279" spans="1:8" x14ac:dyDescent="0.25">
      <c r="A279">
        <v>6218</v>
      </c>
      <c r="B279" s="11">
        <v>10201.19886</v>
      </c>
      <c r="C279" s="11">
        <v>10201.19886</v>
      </c>
      <c r="D279" s="11">
        <v>0</v>
      </c>
      <c r="E279" s="11">
        <v>0</v>
      </c>
      <c r="F279" s="11">
        <v>0</v>
      </c>
      <c r="G279" s="11">
        <v>0</v>
      </c>
      <c r="H279" s="11">
        <v>0</v>
      </c>
    </row>
    <row r="280" spans="1:8" x14ac:dyDescent="0.25">
      <c r="A280" t="s">
        <v>82</v>
      </c>
      <c r="B280" s="11">
        <v>18362.973279999998</v>
      </c>
      <c r="C280" s="11">
        <v>18362.973279999998</v>
      </c>
      <c r="D280" s="11">
        <v>0</v>
      </c>
      <c r="E280" s="11">
        <v>0</v>
      </c>
      <c r="F280" s="11">
        <v>0</v>
      </c>
      <c r="G280" s="11">
        <v>0</v>
      </c>
      <c r="H280" s="11">
        <v>0</v>
      </c>
    </row>
    <row r="281" spans="1:8" x14ac:dyDescent="0.25">
      <c r="A281">
        <v>6226</v>
      </c>
      <c r="B281" s="11">
        <v>-73.707629999999995</v>
      </c>
      <c r="C281" s="11">
        <v>-73.707629999999995</v>
      </c>
      <c r="D281" s="11">
        <v>0</v>
      </c>
      <c r="E281" s="11">
        <v>0</v>
      </c>
      <c r="F281" s="11">
        <v>0</v>
      </c>
      <c r="G281" s="11">
        <v>0</v>
      </c>
      <c r="H281" s="11">
        <v>0</v>
      </c>
    </row>
    <row r="282" spans="1:8" x14ac:dyDescent="0.25">
      <c r="A282" t="s">
        <v>82</v>
      </c>
      <c r="B282" s="11">
        <v>-73.707629999999995</v>
      </c>
      <c r="C282" s="11">
        <v>-73.707629999999995</v>
      </c>
      <c r="D282" s="11">
        <v>0</v>
      </c>
      <c r="E282" s="11">
        <v>0</v>
      </c>
      <c r="F282" s="11">
        <v>0</v>
      </c>
      <c r="G282" s="11">
        <v>0</v>
      </c>
      <c r="H282" s="11">
        <v>0</v>
      </c>
    </row>
    <row r="283" spans="1:8" x14ac:dyDescent="0.25">
      <c r="A283" t="s">
        <v>82</v>
      </c>
      <c r="B283" s="11">
        <v>6271.4303599999994</v>
      </c>
      <c r="C283" s="11">
        <v>6271.4303599999994</v>
      </c>
      <c r="D283" s="11">
        <v>0</v>
      </c>
      <c r="E283" s="11">
        <v>0</v>
      </c>
      <c r="F283" s="11">
        <v>0</v>
      </c>
      <c r="G283" s="11">
        <v>0</v>
      </c>
      <c r="H283" s="11">
        <v>0</v>
      </c>
    </row>
    <row r="284" spans="1:8" x14ac:dyDescent="0.25">
      <c r="A284">
        <v>6340</v>
      </c>
      <c r="B284" s="11">
        <v>3145.38825</v>
      </c>
      <c r="C284" s="11">
        <v>3145.38825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</row>
    <row r="285" spans="1:8" x14ac:dyDescent="0.25">
      <c r="A285" t="s">
        <v>82</v>
      </c>
      <c r="B285" s="11">
        <v>3145.38825</v>
      </c>
      <c r="C285" s="11">
        <v>3145.38825</v>
      </c>
      <c r="D285" s="11">
        <v>0</v>
      </c>
      <c r="E285" s="11">
        <v>0</v>
      </c>
      <c r="F285" s="11">
        <v>0</v>
      </c>
      <c r="G285" s="11">
        <v>0</v>
      </c>
      <c r="H285" s="11">
        <v>0</v>
      </c>
    </row>
    <row r="286" spans="1:8" x14ac:dyDescent="0.25">
      <c r="A286">
        <v>6350</v>
      </c>
      <c r="B286" s="11">
        <v>1420.82473</v>
      </c>
      <c r="C286" s="11">
        <v>1420.82473</v>
      </c>
      <c r="D286" s="11">
        <v>0</v>
      </c>
      <c r="E286" s="11">
        <v>0</v>
      </c>
      <c r="F286" s="11">
        <v>0</v>
      </c>
      <c r="G286" s="11">
        <v>0</v>
      </c>
      <c r="H286" s="11">
        <v>0</v>
      </c>
    </row>
    <row r="287" spans="1:8" x14ac:dyDescent="0.25">
      <c r="A287" t="s">
        <v>82</v>
      </c>
      <c r="B287" s="11">
        <v>1420.82473</v>
      </c>
      <c r="C287" s="11">
        <v>1420.82473</v>
      </c>
      <c r="D287" s="11">
        <v>0</v>
      </c>
      <c r="E287" s="11">
        <v>0</v>
      </c>
      <c r="F287" s="11">
        <v>0</v>
      </c>
      <c r="G287" s="11">
        <v>0</v>
      </c>
      <c r="H287" s="11">
        <v>0</v>
      </c>
    </row>
    <row r="288" spans="1:8" x14ac:dyDescent="0.25">
      <c r="A288">
        <v>6395</v>
      </c>
      <c r="B288" s="11">
        <v>1828.4312599999998</v>
      </c>
      <c r="C288" s="11">
        <v>1828.4312599999998</v>
      </c>
      <c r="D288" s="11">
        <v>0</v>
      </c>
      <c r="E288" s="11">
        <v>0</v>
      </c>
      <c r="F288" s="11">
        <v>0</v>
      </c>
      <c r="G288" s="11">
        <v>0</v>
      </c>
      <c r="H288" s="11">
        <v>0</v>
      </c>
    </row>
    <row r="289" spans="1:8" x14ac:dyDescent="0.25">
      <c r="A289">
        <v>6396</v>
      </c>
      <c r="B289" s="11">
        <v>1.3022999999999998</v>
      </c>
      <c r="C289" s="11">
        <v>1.3022999999999998</v>
      </c>
      <c r="D289" s="11">
        <v>0</v>
      </c>
      <c r="E289" s="11">
        <v>0</v>
      </c>
      <c r="F289" s="11">
        <v>0</v>
      </c>
      <c r="G289" s="11">
        <v>0</v>
      </c>
      <c r="H289" s="11">
        <v>0</v>
      </c>
    </row>
    <row r="290" spans="1:8" x14ac:dyDescent="0.25">
      <c r="A290">
        <v>6397</v>
      </c>
      <c r="B290" s="11">
        <v>26.005399999999998</v>
      </c>
      <c r="C290" s="11">
        <v>26.005399999999998</v>
      </c>
      <c r="D290" s="11">
        <v>0</v>
      </c>
      <c r="E290" s="11">
        <v>0</v>
      </c>
      <c r="F290" s="11">
        <v>0</v>
      </c>
      <c r="G290" s="11">
        <v>0</v>
      </c>
      <c r="H290" s="11">
        <v>0</v>
      </c>
    </row>
    <row r="291" spans="1:8" x14ac:dyDescent="0.25">
      <c r="A291">
        <v>6399</v>
      </c>
      <c r="B291" s="11">
        <v>519.47271999999998</v>
      </c>
      <c r="C291" s="11">
        <v>519.47271999999998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</row>
    <row r="292" spans="1:8" x14ac:dyDescent="0.25">
      <c r="A292" t="s">
        <v>82</v>
      </c>
      <c r="B292" s="11">
        <v>2375.2116799999999</v>
      </c>
      <c r="C292" s="11">
        <v>2375.2116799999999</v>
      </c>
      <c r="D292" s="11">
        <v>0</v>
      </c>
      <c r="E292" s="11">
        <v>0</v>
      </c>
      <c r="F292" s="11">
        <v>0</v>
      </c>
      <c r="G292" s="11">
        <v>0</v>
      </c>
      <c r="H292" s="11">
        <v>0</v>
      </c>
    </row>
    <row r="293" spans="1:8" x14ac:dyDescent="0.25">
      <c r="A293" t="s">
        <v>82</v>
      </c>
      <c r="B293" s="11">
        <v>6941.4246600000006</v>
      </c>
      <c r="C293" s="11">
        <v>6941.4246600000006</v>
      </c>
      <c r="D293" s="11">
        <v>0</v>
      </c>
      <c r="E293" s="11">
        <v>0</v>
      </c>
      <c r="F293" s="11">
        <v>0</v>
      </c>
      <c r="G293" s="11">
        <v>0</v>
      </c>
      <c r="H293" s="11">
        <v>0</v>
      </c>
    </row>
    <row r="294" spans="1:8" x14ac:dyDescent="0.25">
      <c r="A294">
        <v>6499</v>
      </c>
      <c r="B294" s="11">
        <v>488.92141000000004</v>
      </c>
      <c r="C294" s="11">
        <v>488.92141000000004</v>
      </c>
      <c r="D294" s="11">
        <v>0</v>
      </c>
      <c r="E294" s="11">
        <v>0</v>
      </c>
      <c r="F294" s="11">
        <v>0</v>
      </c>
      <c r="G294" s="11">
        <v>0</v>
      </c>
      <c r="H294" s="11">
        <v>0</v>
      </c>
    </row>
    <row r="295" spans="1:8" x14ac:dyDescent="0.25">
      <c r="A295" t="s">
        <v>82</v>
      </c>
      <c r="B295" s="11">
        <v>488.92141000000004</v>
      </c>
      <c r="C295" s="11">
        <v>488.92141000000004</v>
      </c>
      <c r="D295" s="11">
        <v>0</v>
      </c>
      <c r="E295" s="11">
        <v>0</v>
      </c>
      <c r="F295" s="11">
        <v>0</v>
      </c>
      <c r="G295" s="11">
        <v>0</v>
      </c>
      <c r="H295" s="11">
        <v>0</v>
      </c>
    </row>
    <row r="296" spans="1:8" x14ac:dyDescent="0.25">
      <c r="A296" t="s">
        <v>82</v>
      </c>
      <c r="B296" s="11">
        <v>488.92141000000004</v>
      </c>
      <c r="C296" s="11">
        <v>488.92141000000004</v>
      </c>
      <c r="D296" s="11">
        <v>0</v>
      </c>
      <c r="E296" s="11">
        <v>0</v>
      </c>
      <c r="F296" s="11">
        <v>0</v>
      </c>
      <c r="G296" s="11">
        <v>0</v>
      </c>
      <c r="H296" s="11">
        <v>0</v>
      </c>
    </row>
    <row r="297" spans="1:8" x14ac:dyDescent="0.25">
      <c r="A297">
        <v>6500</v>
      </c>
      <c r="B297" s="11">
        <v>2203.15218</v>
      </c>
      <c r="C297" s="11">
        <v>2203.15218</v>
      </c>
      <c r="D297" s="11">
        <v>0</v>
      </c>
      <c r="E297" s="11">
        <v>0</v>
      </c>
      <c r="F297" s="11">
        <v>0</v>
      </c>
      <c r="G297" s="11">
        <v>0</v>
      </c>
      <c r="H297" s="11">
        <v>0</v>
      </c>
    </row>
    <row r="298" spans="1:8" x14ac:dyDescent="0.25">
      <c r="A298" t="s">
        <v>82</v>
      </c>
      <c r="B298" s="11">
        <v>2203.15218</v>
      </c>
      <c r="C298" s="11">
        <v>2203.15218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</row>
    <row r="299" spans="1:8" x14ac:dyDescent="0.25">
      <c r="A299">
        <v>6510</v>
      </c>
      <c r="B299" s="11">
        <v>114723.53993000001</v>
      </c>
      <c r="C299" s="11">
        <v>114723.53993000001</v>
      </c>
      <c r="D299" s="11">
        <v>0</v>
      </c>
      <c r="E299" s="11">
        <v>0</v>
      </c>
      <c r="F299" s="11">
        <v>0</v>
      </c>
      <c r="G299" s="11">
        <v>0</v>
      </c>
      <c r="H299" s="11">
        <v>0</v>
      </c>
    </row>
    <row r="300" spans="1:8" x14ac:dyDescent="0.25">
      <c r="A300">
        <v>6511</v>
      </c>
      <c r="B300" s="11">
        <v>8280.1640200000002</v>
      </c>
      <c r="C300" s="11">
        <v>8280.1640200000002</v>
      </c>
      <c r="D300" s="11">
        <v>0</v>
      </c>
      <c r="E300" s="11">
        <v>0</v>
      </c>
      <c r="F300" s="11">
        <v>0</v>
      </c>
      <c r="G300" s="11">
        <v>0</v>
      </c>
      <c r="H300" s="11">
        <v>0</v>
      </c>
    </row>
    <row r="301" spans="1:8" x14ac:dyDescent="0.25">
      <c r="A301">
        <v>6514</v>
      </c>
      <c r="B301" s="11">
        <v>4524.9655499999999</v>
      </c>
      <c r="C301" s="11">
        <v>4524.9655499999999</v>
      </c>
      <c r="D301" s="11">
        <v>0</v>
      </c>
      <c r="E301" s="11">
        <v>0</v>
      </c>
      <c r="F301" s="11">
        <v>0</v>
      </c>
      <c r="G301" s="11">
        <v>0</v>
      </c>
      <c r="H301" s="11">
        <v>0</v>
      </c>
    </row>
    <row r="302" spans="1:8" x14ac:dyDescent="0.25">
      <c r="A302">
        <v>6516</v>
      </c>
      <c r="B302" s="11">
        <v>595.46848</v>
      </c>
      <c r="C302" s="11">
        <v>595.46848</v>
      </c>
      <c r="D302" s="11">
        <v>0</v>
      </c>
      <c r="E302" s="11">
        <v>0</v>
      </c>
      <c r="F302" s="11">
        <v>0</v>
      </c>
      <c r="G302" s="11">
        <v>0</v>
      </c>
      <c r="H302" s="11">
        <v>0</v>
      </c>
    </row>
    <row r="303" spans="1:8" x14ac:dyDescent="0.25">
      <c r="A303">
        <v>6518</v>
      </c>
      <c r="B303" s="11">
        <v>9160.0285000000003</v>
      </c>
      <c r="C303" s="11">
        <v>9160.0285000000003</v>
      </c>
      <c r="D303" s="11">
        <v>0</v>
      </c>
      <c r="E303" s="11">
        <v>0</v>
      </c>
      <c r="F303" s="11">
        <v>0</v>
      </c>
      <c r="G303" s="11">
        <v>0</v>
      </c>
      <c r="H303" s="11">
        <v>0</v>
      </c>
    </row>
    <row r="304" spans="1:8" x14ac:dyDescent="0.25">
      <c r="A304">
        <v>6519</v>
      </c>
      <c r="B304" s="11">
        <v>1556.12077</v>
      </c>
      <c r="C304" s="11">
        <v>1556.12077</v>
      </c>
      <c r="D304" s="11">
        <v>0</v>
      </c>
      <c r="E304" s="11">
        <v>0</v>
      </c>
      <c r="F304" s="11">
        <v>0</v>
      </c>
      <c r="G304" s="11">
        <v>0</v>
      </c>
      <c r="H304" s="11">
        <v>0</v>
      </c>
    </row>
    <row r="305" spans="1:8" x14ac:dyDescent="0.25">
      <c r="A305" t="s">
        <v>82</v>
      </c>
      <c r="B305" s="11">
        <v>138840.28724999999</v>
      </c>
      <c r="C305" s="11">
        <v>138840.28724999999</v>
      </c>
      <c r="D305" s="11">
        <v>0</v>
      </c>
      <c r="E305" s="11">
        <v>0</v>
      </c>
      <c r="F305" s="11">
        <v>0</v>
      </c>
      <c r="G305" s="11">
        <v>0</v>
      </c>
      <c r="H305" s="11">
        <v>0</v>
      </c>
    </row>
    <row r="306" spans="1:8" x14ac:dyDescent="0.25">
      <c r="A306" t="s">
        <v>82</v>
      </c>
      <c r="B306" s="11">
        <v>141043.43943</v>
      </c>
      <c r="C306" s="11">
        <v>141043.43943</v>
      </c>
      <c r="D306" s="11">
        <v>0</v>
      </c>
      <c r="E306" s="11">
        <v>0</v>
      </c>
      <c r="F306" s="11">
        <v>0</v>
      </c>
      <c r="G306" s="11">
        <v>0</v>
      </c>
      <c r="H306" s="11">
        <v>0</v>
      </c>
    </row>
    <row r="307" spans="1:8" x14ac:dyDescent="0.25">
      <c r="A307">
        <v>6712</v>
      </c>
      <c r="B307" s="11">
        <v>8.1792200000000008</v>
      </c>
      <c r="C307" s="11">
        <v>8.1792200000000008</v>
      </c>
      <c r="D307" s="11">
        <v>0</v>
      </c>
      <c r="E307" s="11">
        <v>0</v>
      </c>
      <c r="F307" s="11">
        <v>0</v>
      </c>
      <c r="G307" s="11">
        <v>0</v>
      </c>
      <c r="H307" s="11">
        <v>0</v>
      </c>
    </row>
    <row r="308" spans="1:8" x14ac:dyDescent="0.25">
      <c r="A308">
        <v>6717</v>
      </c>
      <c r="B308" s="11">
        <v>755.87981000000002</v>
      </c>
      <c r="C308" s="11">
        <v>755.87981000000002</v>
      </c>
      <c r="D308" s="11">
        <v>0</v>
      </c>
      <c r="E308" s="11">
        <v>0</v>
      </c>
      <c r="F308" s="11">
        <v>0</v>
      </c>
      <c r="G308" s="11">
        <v>0</v>
      </c>
      <c r="H308" s="11">
        <v>0</v>
      </c>
    </row>
    <row r="309" spans="1:8" x14ac:dyDescent="0.25">
      <c r="A309" t="s">
        <v>82</v>
      </c>
      <c r="B309" s="11">
        <v>764.05903000000001</v>
      </c>
      <c r="C309" s="11">
        <v>764.05903000000001</v>
      </c>
      <c r="D309" s="11">
        <v>0</v>
      </c>
      <c r="E309" s="11">
        <v>0</v>
      </c>
      <c r="F309" s="11">
        <v>0</v>
      </c>
      <c r="G309" s="11">
        <v>0</v>
      </c>
      <c r="H309" s="11">
        <v>0</v>
      </c>
    </row>
    <row r="310" spans="1:8" x14ac:dyDescent="0.25">
      <c r="A310" t="s">
        <v>82</v>
      </c>
      <c r="B310" s="11">
        <v>764.05903000000001</v>
      </c>
      <c r="C310" s="11">
        <v>764.05903000000001</v>
      </c>
      <c r="D310" s="11">
        <v>0</v>
      </c>
      <c r="E310" s="11">
        <v>0</v>
      </c>
      <c r="F310" s="11">
        <v>0</v>
      </c>
      <c r="G310" s="11">
        <v>0</v>
      </c>
      <c r="H310" s="11">
        <v>0</v>
      </c>
    </row>
    <row r="311" spans="1:8" x14ac:dyDescent="0.25">
      <c r="A311" t="s">
        <v>193</v>
      </c>
      <c r="B311" s="11">
        <v>352598.67233000003</v>
      </c>
      <c r="C311" s="11">
        <v>352598.67233000003</v>
      </c>
      <c r="D311" s="11">
        <v>0</v>
      </c>
      <c r="E311" s="11">
        <v>0</v>
      </c>
      <c r="F311" s="11">
        <v>0</v>
      </c>
      <c r="G311" s="11">
        <v>0</v>
      </c>
      <c r="H311" s="11">
        <v>0</v>
      </c>
    </row>
    <row r="312" spans="1:8" x14ac:dyDescent="0.25">
      <c r="A312">
        <v>7015</v>
      </c>
      <c r="B312" s="11">
        <v>140.55000000000001</v>
      </c>
      <c r="C312" s="11">
        <v>140.55000000000001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</row>
    <row r="313" spans="1:8" x14ac:dyDescent="0.25">
      <c r="A313" t="s">
        <v>82</v>
      </c>
      <c r="B313" s="11">
        <v>140.55000000000001</v>
      </c>
      <c r="C313" s="11">
        <v>140.55000000000001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</row>
    <row r="314" spans="1:8" x14ac:dyDescent="0.25">
      <c r="A314">
        <v>7020</v>
      </c>
      <c r="B314" s="11">
        <v>3816.9531900000002</v>
      </c>
      <c r="C314" s="11">
        <v>3816.9531900000002</v>
      </c>
      <c r="D314" s="11">
        <v>0</v>
      </c>
      <c r="E314" s="11">
        <v>0</v>
      </c>
      <c r="F314" s="11">
        <v>0</v>
      </c>
      <c r="G314" s="11">
        <v>0</v>
      </c>
      <c r="H314" s="11">
        <v>0</v>
      </c>
    </row>
    <row r="315" spans="1:8" x14ac:dyDescent="0.25">
      <c r="A315">
        <v>7021</v>
      </c>
      <c r="B315" s="11">
        <v>42038.95203</v>
      </c>
      <c r="C315" s="11">
        <v>42038.95203</v>
      </c>
      <c r="D315" s="11">
        <v>0</v>
      </c>
      <c r="E315" s="11">
        <v>0</v>
      </c>
      <c r="F315" s="11">
        <v>0</v>
      </c>
      <c r="G315" s="11">
        <v>0</v>
      </c>
      <c r="H315" s="11">
        <v>0</v>
      </c>
    </row>
    <row r="316" spans="1:8" x14ac:dyDescent="0.25">
      <c r="A316" t="s">
        <v>82</v>
      </c>
      <c r="B316" s="11">
        <v>45855.905220000001</v>
      </c>
      <c r="C316" s="11">
        <v>45855.905220000001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</row>
    <row r="317" spans="1:8" x14ac:dyDescent="0.25">
      <c r="A317">
        <v>7040</v>
      </c>
      <c r="B317" s="11">
        <v>1839.75595</v>
      </c>
      <c r="C317" s="11">
        <v>1839.75595</v>
      </c>
      <c r="D317" s="11">
        <v>0</v>
      </c>
      <c r="E317" s="11">
        <v>0</v>
      </c>
      <c r="F317" s="11">
        <v>0</v>
      </c>
      <c r="G317" s="11">
        <v>0</v>
      </c>
      <c r="H317" s="11">
        <v>0</v>
      </c>
    </row>
    <row r="318" spans="1:8" x14ac:dyDescent="0.25">
      <c r="A318">
        <v>7041</v>
      </c>
      <c r="B318" s="11">
        <v>70164.442689999996</v>
      </c>
      <c r="C318" s="11">
        <v>70164.442689999996</v>
      </c>
      <c r="D318" s="11">
        <v>0</v>
      </c>
      <c r="E318" s="11">
        <v>0</v>
      </c>
      <c r="F318" s="11">
        <v>0</v>
      </c>
      <c r="G318" s="11">
        <v>0</v>
      </c>
      <c r="H318" s="11">
        <v>0</v>
      </c>
    </row>
    <row r="319" spans="1:8" x14ac:dyDescent="0.25">
      <c r="A319" t="s">
        <v>82</v>
      </c>
      <c r="B319" s="11">
        <v>72004.198640000002</v>
      </c>
      <c r="C319" s="11">
        <v>72004.198640000002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</row>
    <row r="320" spans="1:8" x14ac:dyDescent="0.25">
      <c r="A320">
        <v>7070</v>
      </c>
      <c r="B320" s="11">
        <v>1514.5847200000001</v>
      </c>
      <c r="C320" s="11">
        <v>1514.5847200000001</v>
      </c>
      <c r="D320" s="11">
        <v>0</v>
      </c>
      <c r="E320" s="11">
        <v>0</v>
      </c>
      <c r="F320" s="11">
        <v>0</v>
      </c>
      <c r="G320" s="11">
        <v>0</v>
      </c>
      <c r="H320" s="11">
        <v>0</v>
      </c>
    </row>
    <row r="321" spans="1:8" x14ac:dyDescent="0.25">
      <c r="A321">
        <v>7071</v>
      </c>
      <c r="B321" s="11">
        <v>441.19379999999995</v>
      </c>
      <c r="C321" s="11">
        <v>441.19379999999995</v>
      </c>
      <c r="D321" s="11">
        <v>0</v>
      </c>
      <c r="E321" s="11">
        <v>0</v>
      </c>
      <c r="F321" s="11">
        <v>0</v>
      </c>
      <c r="G321" s="11">
        <v>0</v>
      </c>
      <c r="H321" s="11">
        <v>0</v>
      </c>
    </row>
    <row r="322" spans="1:8" x14ac:dyDescent="0.25">
      <c r="B322" s="11">
        <v>0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 t="e">
        <v>#VALUE!</v>
      </c>
    </row>
    <row r="323" spans="1:8" x14ac:dyDescent="0.25">
      <c r="A323" t="s">
        <v>82</v>
      </c>
      <c r="B323" s="11">
        <v>1955.7785200000001</v>
      </c>
      <c r="C323" s="11">
        <v>1955.7785200000001</v>
      </c>
      <c r="D323" s="11">
        <v>0</v>
      </c>
      <c r="E323" s="11">
        <v>0</v>
      </c>
      <c r="F323" s="11">
        <v>0</v>
      </c>
      <c r="G323" s="11">
        <v>0</v>
      </c>
      <c r="H323" s="11">
        <v>0</v>
      </c>
    </row>
    <row r="324" spans="1:8" x14ac:dyDescent="0.25">
      <c r="A324" t="s">
        <v>82</v>
      </c>
      <c r="B324" s="11">
        <v>119956.43238</v>
      </c>
      <c r="C324" s="11">
        <v>119956.43238</v>
      </c>
      <c r="D324" s="11">
        <v>0</v>
      </c>
      <c r="E324" s="11">
        <v>0</v>
      </c>
      <c r="F324" s="11">
        <v>0</v>
      </c>
      <c r="G324" s="11">
        <v>0</v>
      </c>
      <c r="H324" s="11">
        <v>0</v>
      </c>
    </row>
    <row r="325" spans="1:8" x14ac:dyDescent="0.25">
      <c r="A325">
        <v>7122</v>
      </c>
      <c r="B325" s="11">
        <v>329.59338000000002</v>
      </c>
      <c r="C325" s="11">
        <v>329.59338000000002</v>
      </c>
      <c r="D325" s="11">
        <v>0</v>
      </c>
      <c r="E325" s="11">
        <v>0</v>
      </c>
      <c r="F325" s="11">
        <v>0</v>
      </c>
      <c r="G325" s="11">
        <v>0</v>
      </c>
      <c r="H325" s="11">
        <v>0</v>
      </c>
    </row>
    <row r="326" spans="1:8" x14ac:dyDescent="0.25">
      <c r="A326" t="s">
        <v>82</v>
      </c>
      <c r="B326" s="11">
        <v>329.59338000000002</v>
      </c>
      <c r="C326" s="11">
        <v>329.59338000000002</v>
      </c>
      <c r="D326" s="11">
        <v>0</v>
      </c>
      <c r="E326" s="11">
        <v>0</v>
      </c>
      <c r="F326" s="11">
        <v>0</v>
      </c>
      <c r="G326" s="11">
        <v>0</v>
      </c>
      <c r="H326" s="11">
        <v>0</v>
      </c>
    </row>
    <row r="327" spans="1:8" x14ac:dyDescent="0.25">
      <c r="A327" t="s">
        <v>82</v>
      </c>
      <c r="B327" s="11">
        <v>329.59338000000002</v>
      </c>
      <c r="C327" s="11">
        <v>329.59338000000002</v>
      </c>
      <c r="D327" s="11">
        <v>0</v>
      </c>
      <c r="E327" s="11">
        <v>0</v>
      </c>
      <c r="F327" s="11">
        <v>0</v>
      </c>
      <c r="G327" s="11">
        <v>0</v>
      </c>
      <c r="H327" s="11">
        <v>0</v>
      </c>
    </row>
    <row r="328" spans="1:8" x14ac:dyDescent="0.25">
      <c r="A328">
        <v>7300</v>
      </c>
      <c r="B328" s="11">
        <v>333.63729000000001</v>
      </c>
      <c r="C328" s="11">
        <v>333.63729000000001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</row>
    <row r="329" spans="1:8" x14ac:dyDescent="0.25">
      <c r="A329">
        <v>7301</v>
      </c>
      <c r="B329" s="11">
        <v>948.62437999999997</v>
      </c>
      <c r="C329" s="11">
        <v>948.62437999999997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</row>
    <row r="330" spans="1:8" x14ac:dyDescent="0.25">
      <c r="A330" t="s">
        <v>82</v>
      </c>
      <c r="B330" s="11">
        <v>1282.2616700000001</v>
      </c>
      <c r="C330" s="11">
        <v>1282.2616700000001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</row>
    <row r="331" spans="1:8" x14ac:dyDescent="0.25">
      <c r="A331">
        <v>7340</v>
      </c>
      <c r="B331" s="11">
        <v>3002.7243900000003</v>
      </c>
      <c r="C331" s="11">
        <v>3002.7243900000003</v>
      </c>
      <c r="D331" s="11">
        <v>0</v>
      </c>
      <c r="E331" s="11">
        <v>0</v>
      </c>
      <c r="F331" s="11">
        <v>0</v>
      </c>
      <c r="G331" s="11">
        <v>0</v>
      </c>
      <c r="H331" s="11">
        <v>0</v>
      </c>
    </row>
    <row r="332" spans="1:8" x14ac:dyDescent="0.25">
      <c r="A332" t="s">
        <v>82</v>
      </c>
      <c r="B332" s="11">
        <v>3002.7243900000003</v>
      </c>
      <c r="C332" s="11">
        <v>3002.7243900000003</v>
      </c>
      <c r="D332" s="11">
        <v>0</v>
      </c>
      <c r="E332" s="11">
        <v>0</v>
      </c>
      <c r="F332" s="11">
        <v>0</v>
      </c>
      <c r="G332" s="11">
        <v>0</v>
      </c>
      <c r="H332" s="11">
        <v>0</v>
      </c>
    </row>
    <row r="333" spans="1:8" x14ac:dyDescent="0.25">
      <c r="A333">
        <v>7391</v>
      </c>
      <c r="B333" s="11">
        <v>3634.0386200000003</v>
      </c>
      <c r="C333" s="11">
        <v>3634.0386200000003</v>
      </c>
      <c r="D333" s="11">
        <v>0</v>
      </c>
      <c r="E333" s="11">
        <v>0</v>
      </c>
      <c r="F333" s="11">
        <v>0</v>
      </c>
      <c r="G333" s="11">
        <v>0</v>
      </c>
      <c r="H333" s="11">
        <v>0</v>
      </c>
    </row>
    <row r="334" spans="1:8" x14ac:dyDescent="0.25">
      <c r="A334">
        <v>7392</v>
      </c>
      <c r="B334" s="11">
        <v>330</v>
      </c>
      <c r="C334" s="11">
        <v>330</v>
      </c>
      <c r="D334" s="11">
        <v>0</v>
      </c>
      <c r="E334" s="11">
        <v>0</v>
      </c>
      <c r="F334" s="11">
        <v>0</v>
      </c>
      <c r="G334" s="11">
        <v>0</v>
      </c>
      <c r="H334" s="11">
        <v>0</v>
      </c>
    </row>
    <row r="335" spans="1:8" x14ac:dyDescent="0.25">
      <c r="A335">
        <v>7395</v>
      </c>
      <c r="B335" s="11">
        <v>80543.777570000006</v>
      </c>
      <c r="C335" s="11">
        <v>80543.777570000006</v>
      </c>
      <c r="D335" s="11">
        <v>0</v>
      </c>
      <c r="E335" s="11">
        <v>0</v>
      </c>
      <c r="F335" s="11">
        <v>0</v>
      </c>
      <c r="G335" s="11">
        <v>0</v>
      </c>
      <c r="H335" s="11">
        <v>0</v>
      </c>
    </row>
    <row r="336" spans="1:8" x14ac:dyDescent="0.25">
      <c r="A336">
        <v>7396</v>
      </c>
      <c r="B336" s="11">
        <v>1010.70453</v>
      </c>
      <c r="C336" s="11">
        <v>1010.70453</v>
      </c>
      <c r="D336" s="11">
        <v>0</v>
      </c>
      <c r="E336" s="11">
        <v>0</v>
      </c>
      <c r="F336" s="11">
        <v>0</v>
      </c>
      <c r="G336" s="11">
        <v>0</v>
      </c>
      <c r="H336" s="11">
        <v>0</v>
      </c>
    </row>
    <row r="337" spans="1:8" x14ac:dyDescent="0.25">
      <c r="A337">
        <v>7397</v>
      </c>
      <c r="B337" s="11">
        <v>5005.2257</v>
      </c>
      <c r="C337" s="11">
        <v>5005.2257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</row>
    <row r="338" spans="1:8" x14ac:dyDescent="0.25">
      <c r="A338">
        <v>7399</v>
      </c>
      <c r="B338" s="11">
        <v>2347.0996100000002</v>
      </c>
      <c r="C338" s="11">
        <v>2347.0996100000002</v>
      </c>
      <c r="D338" s="11">
        <v>0</v>
      </c>
      <c r="E338" s="11">
        <v>0</v>
      </c>
      <c r="F338" s="11">
        <v>0</v>
      </c>
      <c r="G338" s="11">
        <v>0</v>
      </c>
      <c r="H338" s="11">
        <v>0</v>
      </c>
    </row>
    <row r="339" spans="1:8" x14ac:dyDescent="0.25">
      <c r="A339" t="s">
        <v>82</v>
      </c>
      <c r="B339" s="11">
        <v>92870.846030000001</v>
      </c>
      <c r="C339" s="11">
        <v>92870.846030000001</v>
      </c>
      <c r="D339" s="11">
        <v>0</v>
      </c>
      <c r="E339" s="11">
        <v>0</v>
      </c>
      <c r="F339" s="11">
        <v>0</v>
      </c>
      <c r="G339" s="11">
        <v>0</v>
      </c>
      <c r="H339" s="11">
        <v>0</v>
      </c>
    </row>
    <row r="340" spans="1:8" x14ac:dyDescent="0.25">
      <c r="A340" t="s">
        <v>82</v>
      </c>
      <c r="B340" s="11">
        <v>97155.832090000011</v>
      </c>
      <c r="C340" s="11">
        <v>97155.832090000011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</row>
    <row r="341" spans="1:8" x14ac:dyDescent="0.25">
      <c r="A341">
        <v>7400</v>
      </c>
      <c r="B341" s="11">
        <v>46247.817079999993</v>
      </c>
      <c r="C341" s="11">
        <v>46247.817079999993</v>
      </c>
      <c r="D341" s="11">
        <v>0</v>
      </c>
      <c r="E341" s="11">
        <v>0</v>
      </c>
      <c r="F341" s="11">
        <v>0</v>
      </c>
      <c r="G341" s="11">
        <v>0</v>
      </c>
      <c r="H341" s="11">
        <v>0</v>
      </c>
    </row>
    <row r="342" spans="1:8" x14ac:dyDescent="0.25">
      <c r="A342">
        <v>7401</v>
      </c>
      <c r="B342" s="11">
        <v>9985.9181000000008</v>
      </c>
      <c r="C342" s="11">
        <v>9985.9181000000008</v>
      </c>
      <c r="D342" s="11">
        <v>0</v>
      </c>
      <c r="E342" s="11">
        <v>0</v>
      </c>
      <c r="F342" s="11">
        <v>0</v>
      </c>
      <c r="G342" s="11">
        <v>0</v>
      </c>
      <c r="H342" s="11">
        <v>0</v>
      </c>
    </row>
    <row r="343" spans="1:8" x14ac:dyDescent="0.25">
      <c r="A343">
        <v>7403</v>
      </c>
      <c r="B343" s="11">
        <v>676.90123000000006</v>
      </c>
      <c r="C343" s="11">
        <v>676.90123000000006</v>
      </c>
      <c r="D343" s="11">
        <v>0</v>
      </c>
      <c r="E343" s="11">
        <v>0</v>
      </c>
      <c r="F343" s="11">
        <v>0</v>
      </c>
      <c r="G343" s="11">
        <v>0</v>
      </c>
      <c r="H343" s="11">
        <v>0</v>
      </c>
    </row>
    <row r="344" spans="1:8" x14ac:dyDescent="0.25">
      <c r="A344">
        <v>7404</v>
      </c>
      <c r="B344" s="11">
        <v>17.234000000000002</v>
      </c>
      <c r="C344" s="11">
        <v>17.234000000000002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</row>
    <row r="345" spans="1:8" x14ac:dyDescent="0.25">
      <c r="A345" t="s">
        <v>82</v>
      </c>
      <c r="B345" s="11">
        <v>56927.870410000003</v>
      </c>
      <c r="C345" s="11">
        <v>56927.870410000003</v>
      </c>
      <c r="D345" s="11">
        <v>0</v>
      </c>
      <c r="E345" s="11">
        <v>0</v>
      </c>
      <c r="F345" s="11">
        <v>0</v>
      </c>
      <c r="G345" s="11">
        <v>0</v>
      </c>
      <c r="H345" s="11">
        <v>0</v>
      </c>
    </row>
    <row r="346" spans="1:8" x14ac:dyDescent="0.25">
      <c r="A346">
        <v>7411</v>
      </c>
      <c r="B346" s="11">
        <v>20.85294</v>
      </c>
      <c r="C346" s="11">
        <v>20.85294</v>
      </c>
      <c r="D346" s="11">
        <v>0</v>
      </c>
      <c r="E346" s="11">
        <v>0</v>
      </c>
      <c r="F346" s="11">
        <v>0</v>
      </c>
      <c r="G346" s="11">
        <v>0</v>
      </c>
      <c r="H346" s="11">
        <v>0</v>
      </c>
    </row>
    <row r="347" spans="1:8" x14ac:dyDescent="0.25">
      <c r="A347">
        <v>7418</v>
      </c>
      <c r="B347" s="11">
        <v>5076.24413</v>
      </c>
      <c r="C347" s="11">
        <v>5076.24413</v>
      </c>
      <c r="D347" s="11">
        <v>0</v>
      </c>
      <c r="E347" s="11">
        <v>0</v>
      </c>
      <c r="F347" s="11">
        <v>0</v>
      </c>
      <c r="G347" s="11">
        <v>0</v>
      </c>
      <c r="H347" s="11">
        <v>0</v>
      </c>
    </row>
    <row r="348" spans="1:8" x14ac:dyDescent="0.25">
      <c r="A348">
        <v>7419</v>
      </c>
      <c r="B348" s="11">
        <v>118.55897999999999</v>
      </c>
      <c r="C348" s="11">
        <v>118.55897999999999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</row>
    <row r="349" spans="1:8" x14ac:dyDescent="0.25">
      <c r="A349" t="s">
        <v>82</v>
      </c>
      <c r="B349" s="11">
        <v>5215.6560499999996</v>
      </c>
      <c r="C349" s="11">
        <v>5215.6560499999996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</row>
    <row r="350" spans="1:8" x14ac:dyDescent="0.25">
      <c r="A350">
        <v>7420</v>
      </c>
      <c r="B350" s="11">
        <v>3094.2290899999998</v>
      </c>
      <c r="C350" s="11">
        <v>3094.2290899999998</v>
      </c>
      <c r="D350" s="11">
        <v>0</v>
      </c>
      <c r="E350" s="11">
        <v>0</v>
      </c>
      <c r="F350" s="11">
        <v>0</v>
      </c>
      <c r="G350" s="11">
        <v>0</v>
      </c>
      <c r="H350" s="11">
        <v>0</v>
      </c>
    </row>
    <row r="351" spans="1:8" x14ac:dyDescent="0.25">
      <c r="A351">
        <v>7421</v>
      </c>
      <c r="B351" s="11">
        <v>3228.2762900000002</v>
      </c>
      <c r="C351" s="11">
        <v>3228.2762900000002</v>
      </c>
      <c r="D351" s="11">
        <v>0</v>
      </c>
      <c r="E351" s="11">
        <v>0</v>
      </c>
      <c r="F351" s="11">
        <v>0</v>
      </c>
      <c r="G351" s="11">
        <v>0</v>
      </c>
      <c r="H351" s="11">
        <v>0</v>
      </c>
    </row>
    <row r="352" spans="1:8" x14ac:dyDescent="0.25">
      <c r="A352">
        <v>7423</v>
      </c>
      <c r="B352" s="11">
        <v>4115.5708399999994</v>
      </c>
      <c r="C352" s="11">
        <v>4115.5708399999994</v>
      </c>
      <c r="D352" s="11">
        <v>0</v>
      </c>
      <c r="E352" s="11">
        <v>0</v>
      </c>
      <c r="F352" s="11">
        <v>0</v>
      </c>
      <c r="G352" s="11">
        <v>0</v>
      </c>
      <c r="H352" s="11">
        <v>0</v>
      </c>
    </row>
    <row r="353" spans="1:8" x14ac:dyDescent="0.25">
      <c r="A353" t="s">
        <v>82</v>
      </c>
      <c r="B353" s="11">
        <v>10438.076219999999</v>
      </c>
      <c r="C353" s="11">
        <v>10438.076219999999</v>
      </c>
      <c r="D353" s="11">
        <v>0</v>
      </c>
      <c r="E353" s="11">
        <v>0</v>
      </c>
      <c r="F353" s="11">
        <v>0</v>
      </c>
      <c r="G353" s="11">
        <v>0</v>
      </c>
      <c r="H353" s="11">
        <v>0</v>
      </c>
    </row>
    <row r="354" spans="1:8" x14ac:dyDescent="0.25">
      <c r="A354">
        <v>7430</v>
      </c>
      <c r="B354" s="11">
        <v>2799.2361300000002</v>
      </c>
      <c r="C354" s="11">
        <v>2799.2361300000002</v>
      </c>
      <c r="D354" s="11">
        <v>0</v>
      </c>
      <c r="E354" s="11">
        <v>0</v>
      </c>
      <c r="F354" s="11">
        <v>0</v>
      </c>
      <c r="G354" s="11">
        <v>0</v>
      </c>
      <c r="H354" s="11">
        <v>0</v>
      </c>
    </row>
    <row r="355" spans="1:8" x14ac:dyDescent="0.25">
      <c r="A355">
        <v>7431</v>
      </c>
      <c r="B355" s="11">
        <v>2205.4248600000001</v>
      </c>
      <c r="C355" s="11">
        <v>2205.4248600000001</v>
      </c>
      <c r="D355" s="11">
        <v>0</v>
      </c>
      <c r="E355" s="11">
        <v>0</v>
      </c>
      <c r="F355" s="11">
        <v>0</v>
      </c>
      <c r="G355" s="11">
        <v>0</v>
      </c>
      <c r="H355" s="11">
        <v>0</v>
      </c>
    </row>
    <row r="356" spans="1:8" x14ac:dyDescent="0.25">
      <c r="A356">
        <v>7432</v>
      </c>
      <c r="B356" s="11">
        <v>1666.3306500000001</v>
      </c>
      <c r="C356" s="11">
        <v>1666.3306500000001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</row>
    <row r="357" spans="1:8" x14ac:dyDescent="0.25">
      <c r="A357">
        <v>7433</v>
      </c>
      <c r="B357" s="11">
        <v>11.8028</v>
      </c>
      <c r="C357" s="11">
        <v>11.8028</v>
      </c>
      <c r="D357" s="11">
        <v>0</v>
      </c>
      <c r="E357" s="11">
        <v>0</v>
      </c>
      <c r="F357" s="11">
        <v>0</v>
      </c>
      <c r="G357" s="11">
        <v>0</v>
      </c>
      <c r="H357" s="11">
        <v>0</v>
      </c>
    </row>
    <row r="358" spans="1:8" x14ac:dyDescent="0.25">
      <c r="A358" t="s">
        <v>82</v>
      </c>
      <c r="B358" s="11">
        <v>6682.7944400000006</v>
      </c>
      <c r="C358" s="11">
        <v>6682.7944400000006</v>
      </c>
      <c r="D358" s="11">
        <v>0</v>
      </c>
      <c r="E358" s="11">
        <v>0</v>
      </c>
      <c r="F358" s="11">
        <v>0</v>
      </c>
      <c r="G358" s="11">
        <v>0</v>
      </c>
      <c r="H358" s="11">
        <v>0</v>
      </c>
    </row>
    <row r="359" spans="1:8" x14ac:dyDescent="0.25">
      <c r="A359">
        <v>7450</v>
      </c>
      <c r="B359" s="11">
        <v>1179.0903699999999</v>
      </c>
      <c r="C359" s="11">
        <v>1179.0903699999999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</row>
    <row r="360" spans="1:8" x14ac:dyDescent="0.25">
      <c r="A360">
        <v>7452</v>
      </c>
      <c r="B360" s="11">
        <v>184.93353999999999</v>
      </c>
      <c r="C360" s="11">
        <v>184.93353999999999</v>
      </c>
      <c r="D360" s="11">
        <v>0</v>
      </c>
      <c r="E360" s="11">
        <v>0</v>
      </c>
      <c r="F360" s="11">
        <v>0</v>
      </c>
      <c r="G360" s="11">
        <v>0</v>
      </c>
      <c r="H360" s="11">
        <v>0</v>
      </c>
    </row>
    <row r="361" spans="1:8" x14ac:dyDescent="0.25">
      <c r="A361">
        <v>7454</v>
      </c>
      <c r="B361" s="11">
        <v>101.99293</v>
      </c>
      <c r="C361" s="11">
        <v>101.99293</v>
      </c>
      <c r="D361" s="11">
        <v>0</v>
      </c>
      <c r="E361" s="11">
        <v>0</v>
      </c>
      <c r="F361" s="11">
        <v>0</v>
      </c>
      <c r="G361" s="11">
        <v>0</v>
      </c>
      <c r="H361" s="11">
        <v>0</v>
      </c>
    </row>
    <row r="362" spans="1:8" x14ac:dyDescent="0.25">
      <c r="A362">
        <v>7455</v>
      </c>
      <c r="B362" s="11">
        <v>1489.99935</v>
      </c>
      <c r="C362" s="11">
        <v>1489.99935</v>
      </c>
      <c r="D362" s="11">
        <v>0</v>
      </c>
      <c r="E362" s="11">
        <v>0</v>
      </c>
      <c r="F362" s="11">
        <v>0</v>
      </c>
      <c r="G362" s="11">
        <v>0</v>
      </c>
      <c r="H362" s="11">
        <v>0</v>
      </c>
    </row>
    <row r="363" spans="1:8" x14ac:dyDescent="0.25">
      <c r="A363">
        <v>7456</v>
      </c>
      <c r="B363" s="11">
        <v>456.017</v>
      </c>
      <c r="C363" s="11">
        <v>456.017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</row>
    <row r="364" spans="1:8" x14ac:dyDescent="0.25">
      <c r="A364">
        <v>7457</v>
      </c>
      <c r="B364" s="11">
        <v>311.10052999999999</v>
      </c>
      <c r="C364" s="11">
        <v>311.10052999999999</v>
      </c>
      <c r="D364" s="11">
        <v>0</v>
      </c>
      <c r="E364" s="11">
        <v>0</v>
      </c>
      <c r="F364" s="11">
        <v>0</v>
      </c>
      <c r="G364" s="11">
        <v>0</v>
      </c>
      <c r="H364" s="11">
        <v>0</v>
      </c>
    </row>
    <row r="365" spans="1:8" x14ac:dyDescent="0.25">
      <c r="A365" t="s">
        <v>82</v>
      </c>
      <c r="B365" s="11">
        <v>3723.1337199999998</v>
      </c>
      <c r="C365" s="11">
        <v>3723.1337199999998</v>
      </c>
      <c r="D365" s="11">
        <v>0</v>
      </c>
      <c r="E365" s="11">
        <v>0</v>
      </c>
      <c r="F365" s="11">
        <v>0</v>
      </c>
      <c r="G365" s="11">
        <v>0</v>
      </c>
      <c r="H365" s="11">
        <v>0</v>
      </c>
    </row>
    <row r="366" spans="1:8" x14ac:dyDescent="0.25">
      <c r="A366">
        <v>7499</v>
      </c>
      <c r="B366" s="11">
        <v>809.20558999999992</v>
      </c>
      <c r="C366" s="11">
        <v>809.20558999999992</v>
      </c>
      <c r="D366" s="11">
        <v>0</v>
      </c>
      <c r="E366" s="11">
        <v>0</v>
      </c>
      <c r="F366" s="11">
        <v>0</v>
      </c>
      <c r="G366" s="11">
        <v>0</v>
      </c>
      <c r="H366" s="11">
        <v>0</v>
      </c>
    </row>
    <row r="367" spans="1:8" x14ac:dyDescent="0.25">
      <c r="A367" t="s">
        <v>82</v>
      </c>
      <c r="B367" s="11">
        <v>809.20558999999992</v>
      </c>
      <c r="C367" s="11">
        <v>809.20558999999992</v>
      </c>
      <c r="D367" s="11">
        <v>0</v>
      </c>
      <c r="E367" s="11">
        <v>0</v>
      </c>
      <c r="F367" s="11">
        <v>0</v>
      </c>
      <c r="G367" s="11">
        <v>0</v>
      </c>
      <c r="H367" s="11">
        <v>0</v>
      </c>
    </row>
    <row r="368" spans="1:8" x14ac:dyDescent="0.25">
      <c r="A368" t="s">
        <v>82</v>
      </c>
      <c r="B368" s="11">
        <v>83796.736430000004</v>
      </c>
      <c r="C368" s="11">
        <v>83796.736430000004</v>
      </c>
      <c r="D368" s="11">
        <v>0</v>
      </c>
      <c r="E368" s="11">
        <v>0</v>
      </c>
      <c r="F368" s="11">
        <v>0</v>
      </c>
      <c r="G368" s="11">
        <v>0</v>
      </c>
      <c r="H368" s="11">
        <v>0</v>
      </c>
    </row>
    <row r="369" spans="1:8" x14ac:dyDescent="0.25">
      <c r="A369">
        <v>7500</v>
      </c>
      <c r="B369" s="11">
        <v>4162.3398699999998</v>
      </c>
      <c r="C369" s="11">
        <v>4162.3398699999998</v>
      </c>
      <c r="D369" s="11">
        <v>0</v>
      </c>
      <c r="E369" s="11">
        <v>0</v>
      </c>
      <c r="F369" s="11">
        <v>0</v>
      </c>
      <c r="G369" s="11">
        <v>0</v>
      </c>
      <c r="H369" s="11">
        <v>0</v>
      </c>
    </row>
    <row r="370" spans="1:8" x14ac:dyDescent="0.25">
      <c r="A370">
        <v>7503</v>
      </c>
      <c r="B370" s="11">
        <v>72.734999999999999</v>
      </c>
      <c r="C370" s="11">
        <v>72.734999999999999</v>
      </c>
      <c r="D370" s="11">
        <v>0</v>
      </c>
      <c r="E370" s="11">
        <v>0</v>
      </c>
      <c r="F370" s="11">
        <v>0</v>
      </c>
      <c r="G370" s="11">
        <v>0</v>
      </c>
      <c r="H370" s="11">
        <v>0</v>
      </c>
    </row>
    <row r="371" spans="1:8" x14ac:dyDescent="0.25">
      <c r="A371">
        <v>7509</v>
      </c>
      <c r="B371" s="11">
        <v>52.611450000000005</v>
      </c>
      <c r="C371" s="11">
        <v>52.611450000000005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</row>
    <row r="372" spans="1:8" x14ac:dyDescent="0.25">
      <c r="A372" t="s">
        <v>82</v>
      </c>
      <c r="B372" s="11">
        <v>4287.6863199999998</v>
      </c>
      <c r="C372" s="11">
        <v>4287.6863199999998</v>
      </c>
      <c r="D372" s="11">
        <v>0</v>
      </c>
      <c r="E372" s="11">
        <v>0</v>
      </c>
      <c r="F372" s="11">
        <v>0</v>
      </c>
      <c r="G372" s="11">
        <v>0</v>
      </c>
      <c r="H372" s="11">
        <v>0</v>
      </c>
    </row>
    <row r="373" spans="1:8" x14ac:dyDescent="0.25">
      <c r="A373" t="s">
        <v>82</v>
      </c>
      <c r="B373" s="11">
        <v>4287.6863199999998</v>
      </c>
      <c r="C373" s="11">
        <v>4287.6863199999998</v>
      </c>
      <c r="D373" s="11">
        <v>0</v>
      </c>
      <c r="E373" s="11">
        <v>0</v>
      </c>
      <c r="F373" s="11">
        <v>0</v>
      </c>
      <c r="G373" s="11">
        <v>0</v>
      </c>
      <c r="H373" s="11">
        <v>0</v>
      </c>
    </row>
    <row r="374" spans="1:8" x14ac:dyDescent="0.25">
      <c r="A374">
        <v>7700</v>
      </c>
      <c r="B374" s="11">
        <v>767.07264999999995</v>
      </c>
      <c r="C374" s="11">
        <v>767.07264999999995</v>
      </c>
      <c r="D374" s="11">
        <v>0</v>
      </c>
      <c r="E374" s="11">
        <v>0</v>
      </c>
      <c r="F374" s="11">
        <v>0</v>
      </c>
      <c r="G374" s="11">
        <v>0</v>
      </c>
      <c r="H374" s="11">
        <v>0</v>
      </c>
    </row>
    <row r="375" spans="1:8" x14ac:dyDescent="0.25">
      <c r="A375">
        <v>7701</v>
      </c>
      <c r="B375" s="11">
        <v>23600.750830000001</v>
      </c>
      <c r="C375" s="11">
        <v>23600.750830000001</v>
      </c>
      <c r="D375" s="11">
        <v>0</v>
      </c>
      <c r="E375" s="11">
        <v>0</v>
      </c>
      <c r="F375" s="11">
        <v>0</v>
      </c>
      <c r="G375" s="11">
        <v>0</v>
      </c>
      <c r="H375" s="11">
        <v>0</v>
      </c>
    </row>
    <row r="376" spans="1:8" x14ac:dyDescent="0.25">
      <c r="A376">
        <v>7701</v>
      </c>
      <c r="B376" s="11">
        <v>-5406.9776100000008</v>
      </c>
      <c r="C376" s="11">
        <v>-5406.9776100000008</v>
      </c>
      <c r="D376" s="11">
        <v>0</v>
      </c>
      <c r="E376" s="11">
        <v>0</v>
      </c>
      <c r="F376" s="11">
        <v>0</v>
      </c>
      <c r="G376" s="11">
        <v>0</v>
      </c>
      <c r="H376" s="11">
        <v>0</v>
      </c>
    </row>
    <row r="377" spans="1:8" x14ac:dyDescent="0.25">
      <c r="B377" s="11">
        <v>0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 t="e">
        <v>#VALUE!</v>
      </c>
    </row>
    <row r="378" spans="1:8" x14ac:dyDescent="0.25">
      <c r="A378">
        <v>7702</v>
      </c>
      <c r="B378" s="11">
        <v>949.44524000000001</v>
      </c>
      <c r="C378" s="11">
        <v>949.44524000000001</v>
      </c>
      <c r="D378" s="11">
        <v>0</v>
      </c>
      <c r="E378" s="11">
        <v>0</v>
      </c>
      <c r="F378" s="11">
        <v>0</v>
      </c>
      <c r="G378" s="11">
        <v>0</v>
      </c>
      <c r="H378" s="11">
        <v>0</v>
      </c>
    </row>
    <row r="379" spans="1:8" x14ac:dyDescent="0.25">
      <c r="A379">
        <v>7702</v>
      </c>
      <c r="B379" s="11">
        <v>-28012.978560000003</v>
      </c>
      <c r="C379" s="11">
        <v>-28012.978560000003</v>
      </c>
      <c r="D379" s="11">
        <v>0</v>
      </c>
      <c r="E379" s="11">
        <v>0</v>
      </c>
      <c r="F379" s="11">
        <v>0</v>
      </c>
      <c r="G379" s="11">
        <v>0</v>
      </c>
      <c r="H379" s="11">
        <v>0</v>
      </c>
    </row>
    <row r="380" spans="1:8" x14ac:dyDescent="0.25">
      <c r="A380">
        <v>7705</v>
      </c>
      <c r="B380" s="11">
        <v>868.26133000000004</v>
      </c>
      <c r="C380" s="11">
        <v>868.26133000000004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</row>
    <row r="381" spans="1:8" x14ac:dyDescent="0.25">
      <c r="A381">
        <v>7705</v>
      </c>
      <c r="B381" s="11">
        <v>-3.3432100000000005</v>
      </c>
      <c r="C381" s="11">
        <v>-3.3432100000000005</v>
      </c>
      <c r="D381" s="11">
        <v>0</v>
      </c>
      <c r="E381" s="11">
        <v>0</v>
      </c>
      <c r="F381" s="11">
        <v>0</v>
      </c>
      <c r="G381" s="11">
        <v>0</v>
      </c>
      <c r="H381" s="11">
        <v>0</v>
      </c>
    </row>
    <row r="382" spans="1:8" x14ac:dyDescent="0.25">
      <c r="A382">
        <v>7706</v>
      </c>
      <c r="B382" s="11">
        <v>500.96332000000001</v>
      </c>
      <c r="C382" s="11">
        <v>500.96332000000001</v>
      </c>
      <c r="D382" s="11">
        <v>0</v>
      </c>
      <c r="E382" s="11">
        <v>0</v>
      </c>
      <c r="F382" s="11">
        <v>0</v>
      </c>
      <c r="G382" s="11">
        <v>0</v>
      </c>
      <c r="H382" s="11">
        <v>0</v>
      </c>
    </row>
    <row r="383" spans="1:8" x14ac:dyDescent="0.25">
      <c r="A383">
        <v>7706</v>
      </c>
      <c r="B383" s="11">
        <v>-1805.2913099999998</v>
      </c>
      <c r="C383" s="11">
        <v>-1805.2913099999998</v>
      </c>
      <c r="D383" s="11">
        <v>0</v>
      </c>
      <c r="E383" s="11">
        <v>0</v>
      </c>
      <c r="F383" s="11">
        <v>0</v>
      </c>
      <c r="G383" s="11">
        <v>0</v>
      </c>
      <c r="H383" s="11">
        <v>0</v>
      </c>
    </row>
    <row r="384" spans="1:8" x14ac:dyDescent="0.25">
      <c r="A384">
        <v>7707</v>
      </c>
      <c r="B384" s="11">
        <v>1686.3155999999999</v>
      </c>
      <c r="C384" s="11">
        <v>1686.3155999999999</v>
      </c>
      <c r="D384" s="11">
        <v>0</v>
      </c>
      <c r="E384" s="11">
        <v>0</v>
      </c>
      <c r="F384" s="11">
        <v>0</v>
      </c>
      <c r="G384" s="11">
        <v>0</v>
      </c>
      <c r="H384" s="11">
        <v>0</v>
      </c>
    </row>
    <row r="385" spans="1:8" x14ac:dyDescent="0.25">
      <c r="A385" t="s">
        <v>82</v>
      </c>
      <c r="B385" s="11">
        <v>-6855.78172</v>
      </c>
      <c r="C385" s="11">
        <v>-6855.78172</v>
      </c>
      <c r="D385" s="11">
        <v>0</v>
      </c>
      <c r="E385" s="11">
        <v>0</v>
      </c>
      <c r="F385" s="11">
        <v>0</v>
      </c>
      <c r="G385" s="11">
        <v>0</v>
      </c>
      <c r="H385" s="11">
        <v>0</v>
      </c>
    </row>
    <row r="386" spans="1:8" x14ac:dyDescent="0.25">
      <c r="A386" t="s">
        <v>82</v>
      </c>
      <c r="B386" s="11">
        <v>-6855.78172</v>
      </c>
      <c r="C386" s="11">
        <v>-6855.78172</v>
      </c>
      <c r="D386" s="11">
        <v>0</v>
      </c>
      <c r="E386" s="11">
        <v>0</v>
      </c>
      <c r="F386" s="11">
        <v>0</v>
      </c>
      <c r="G386" s="11">
        <v>0</v>
      </c>
      <c r="H386" s="11">
        <v>0</v>
      </c>
    </row>
    <row r="387" spans="1:8" x14ac:dyDescent="0.25">
      <c r="A387">
        <v>7900</v>
      </c>
      <c r="B387" s="11">
        <v>55.218000000000004</v>
      </c>
      <c r="C387" s="11">
        <v>55.218000000000004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</row>
    <row r="388" spans="1:8" x14ac:dyDescent="0.25">
      <c r="A388">
        <v>7900</v>
      </c>
      <c r="B388" s="11">
        <v>-30.875999999999998</v>
      </c>
      <c r="C388" s="11">
        <v>-30.875999999999998</v>
      </c>
      <c r="D388" s="11">
        <v>0</v>
      </c>
      <c r="E388" s="11">
        <v>0</v>
      </c>
      <c r="F388" s="11">
        <v>0</v>
      </c>
      <c r="G388" s="11">
        <v>0</v>
      </c>
      <c r="H388" s="11">
        <v>0</v>
      </c>
    </row>
    <row r="389" spans="1:8" x14ac:dyDescent="0.25">
      <c r="A389" t="s">
        <v>82</v>
      </c>
      <c r="B389" s="11">
        <v>24.341999999999999</v>
      </c>
      <c r="C389" s="11">
        <v>24.341999999999999</v>
      </c>
      <c r="D389" s="11">
        <v>0</v>
      </c>
      <c r="E389" s="11">
        <v>0</v>
      </c>
      <c r="F389" s="11">
        <v>0</v>
      </c>
      <c r="G389" s="11">
        <v>0</v>
      </c>
      <c r="H389" s="11">
        <v>0</v>
      </c>
    </row>
    <row r="390" spans="1:8" x14ac:dyDescent="0.25">
      <c r="A390" t="s">
        <v>82</v>
      </c>
      <c r="B390" s="11">
        <v>24.341999999999999</v>
      </c>
      <c r="C390" s="11">
        <v>24.341999999999999</v>
      </c>
      <c r="D390" s="11">
        <v>0</v>
      </c>
      <c r="E390" s="11">
        <v>0</v>
      </c>
      <c r="F390" s="11">
        <v>0</v>
      </c>
      <c r="G390" s="11">
        <v>0</v>
      </c>
      <c r="H390" s="11">
        <v>0</v>
      </c>
    </row>
    <row r="391" spans="1:8" x14ac:dyDescent="0.25">
      <c r="A391" t="s">
        <v>216</v>
      </c>
      <c r="B391" s="11">
        <v>298694.84087999997</v>
      </c>
      <c r="C391" s="11">
        <v>298694.84087999997</v>
      </c>
      <c r="D391" s="11">
        <v>0</v>
      </c>
      <c r="E391" s="11">
        <v>0</v>
      </c>
      <c r="F391" s="11">
        <v>0</v>
      </c>
      <c r="G391" s="11">
        <v>0</v>
      </c>
      <c r="H391" s="11">
        <v>0</v>
      </c>
    </row>
    <row r="392" spans="1:8" x14ac:dyDescent="0.25">
      <c r="A392" t="s">
        <v>218</v>
      </c>
      <c r="B392" s="11">
        <v>53903.831449999998</v>
      </c>
      <c r="C392" s="11">
        <v>53903.831449999998</v>
      </c>
      <c r="D392" s="11">
        <v>0</v>
      </c>
      <c r="E392" s="11">
        <v>0</v>
      </c>
      <c r="F392" s="11">
        <v>0</v>
      </c>
      <c r="G392" s="11">
        <v>0</v>
      </c>
      <c r="H392" s="11">
        <v>0</v>
      </c>
    </row>
    <row r="393" spans="1:8" x14ac:dyDescent="0.25">
      <c r="A393">
        <v>9000</v>
      </c>
      <c r="B393" s="11">
        <v>911902.11696999997</v>
      </c>
      <c r="C393" s="11">
        <v>893523.92813999997</v>
      </c>
      <c r="D393" s="11">
        <v>8881.5332200000012</v>
      </c>
      <c r="E393" s="11">
        <v>0</v>
      </c>
      <c r="F393" s="11">
        <v>9496.6556099999998</v>
      </c>
      <c r="G393" s="11">
        <v>0</v>
      </c>
      <c r="H393" s="11">
        <v>0</v>
      </c>
    </row>
    <row r="394" spans="1:8" x14ac:dyDescent="0.25">
      <c r="A394" t="s">
        <v>82</v>
      </c>
      <c r="B394" s="11">
        <v>911902.11696999997</v>
      </c>
      <c r="C394" s="11">
        <v>893523.92813999997</v>
      </c>
      <c r="D394" s="11">
        <v>8881.5332200000012</v>
      </c>
      <c r="E394" s="11">
        <v>0</v>
      </c>
      <c r="F394" s="11">
        <v>9496.6556099999998</v>
      </c>
      <c r="G394" s="11">
        <v>0</v>
      </c>
      <c r="H394" s="11">
        <v>0</v>
      </c>
    </row>
    <row r="395" spans="1:8" x14ac:dyDescent="0.25">
      <c r="A395" t="s">
        <v>82</v>
      </c>
      <c r="B395" s="11">
        <v>911902.11696999997</v>
      </c>
      <c r="C395" s="11">
        <v>893523.92813999997</v>
      </c>
      <c r="D395" s="11">
        <v>8881.5332200000012</v>
      </c>
      <c r="E395" s="11">
        <v>0</v>
      </c>
      <c r="F395" s="11">
        <v>9496.6556099999998</v>
      </c>
      <c r="G395" s="11">
        <v>0</v>
      </c>
      <c r="H395" s="11">
        <v>0</v>
      </c>
    </row>
    <row r="396" spans="1:8" x14ac:dyDescent="0.25">
      <c r="A396">
        <v>9122</v>
      </c>
      <c r="B396" s="11">
        <v>68023.204639999996</v>
      </c>
      <c r="C396" s="11">
        <v>0</v>
      </c>
      <c r="D396" s="11">
        <v>68023.204639999996</v>
      </c>
      <c r="E396" s="11">
        <v>0</v>
      </c>
      <c r="F396" s="11">
        <v>0</v>
      </c>
      <c r="G396" s="11">
        <v>0</v>
      </c>
      <c r="H396" s="11">
        <v>0</v>
      </c>
    </row>
    <row r="397" spans="1:8" x14ac:dyDescent="0.25">
      <c r="A397">
        <v>9129</v>
      </c>
      <c r="B397" s="11">
        <v>344017.67122000002</v>
      </c>
      <c r="C397" s="11">
        <v>127385.97378</v>
      </c>
      <c r="D397" s="11">
        <v>216631.69743999999</v>
      </c>
      <c r="E397" s="11">
        <v>0</v>
      </c>
      <c r="F397" s="11">
        <v>0</v>
      </c>
      <c r="G397" s="11">
        <v>0</v>
      </c>
      <c r="H397" s="11">
        <v>0</v>
      </c>
    </row>
    <row r="398" spans="1:8" x14ac:dyDescent="0.25">
      <c r="A398" t="s">
        <v>82</v>
      </c>
      <c r="B398" s="11">
        <v>412040.87586000003</v>
      </c>
      <c r="C398" s="11">
        <v>127385.97378</v>
      </c>
      <c r="D398" s="11">
        <v>284654.90208000003</v>
      </c>
      <c r="E398" s="11">
        <v>0</v>
      </c>
      <c r="F398" s="11">
        <v>0</v>
      </c>
      <c r="G398" s="11">
        <v>0</v>
      </c>
      <c r="H398" s="11">
        <v>0</v>
      </c>
    </row>
    <row r="399" spans="1:8" x14ac:dyDescent="0.25">
      <c r="A399" t="s">
        <v>82</v>
      </c>
      <c r="B399" s="11">
        <v>412040.87586000003</v>
      </c>
      <c r="C399" s="11">
        <v>127385.97378</v>
      </c>
      <c r="D399" s="11">
        <v>284654.90208000003</v>
      </c>
      <c r="E399" s="11">
        <v>0</v>
      </c>
      <c r="F399" s="11">
        <v>0</v>
      </c>
      <c r="G399" s="11">
        <v>0</v>
      </c>
      <c r="H399" s="11">
        <v>0</v>
      </c>
    </row>
    <row r="400" spans="1:8" x14ac:dyDescent="0.25">
      <c r="A400">
        <v>9208</v>
      </c>
      <c r="B400" s="11">
        <v>253995.01748000001</v>
      </c>
      <c r="C400" s="11">
        <v>199390.28024999998</v>
      </c>
      <c r="D400" s="11">
        <v>54604.737229999999</v>
      </c>
      <c r="E400" s="11">
        <v>0</v>
      </c>
      <c r="F400" s="11">
        <v>0</v>
      </c>
      <c r="G400" s="11">
        <v>0</v>
      </c>
      <c r="H400" s="11">
        <v>0</v>
      </c>
    </row>
    <row r="401" spans="1:8" x14ac:dyDescent="0.25">
      <c r="A401" t="s">
        <v>82</v>
      </c>
      <c r="B401" s="11">
        <v>253995.01748000001</v>
      </c>
      <c r="C401" s="11">
        <v>199390.28024999998</v>
      </c>
      <c r="D401" s="11">
        <v>54604.737229999999</v>
      </c>
      <c r="E401" s="11">
        <v>0</v>
      </c>
      <c r="F401" s="11">
        <v>0</v>
      </c>
      <c r="G401" s="11">
        <v>0</v>
      </c>
      <c r="H401" s="11">
        <v>0</v>
      </c>
    </row>
    <row r="402" spans="1:8" x14ac:dyDescent="0.25">
      <c r="A402" t="s">
        <v>82</v>
      </c>
      <c r="B402" s="11">
        <v>253995.01748000001</v>
      </c>
      <c r="C402" s="11">
        <v>199390.28024999998</v>
      </c>
      <c r="D402" s="11">
        <v>54604.737229999999</v>
      </c>
      <c r="E402" s="11">
        <v>0</v>
      </c>
      <c r="F402" s="11">
        <v>0</v>
      </c>
      <c r="G402" s="11">
        <v>0</v>
      </c>
      <c r="H402" s="11">
        <v>0</v>
      </c>
    </row>
    <row r="403" spans="1:8" x14ac:dyDescent="0.25">
      <c r="A403">
        <v>9500</v>
      </c>
      <c r="B403" s="11">
        <v>3593817.7788399998</v>
      </c>
      <c r="C403" s="11">
        <v>2354792.2227699999</v>
      </c>
      <c r="D403" s="11">
        <v>1239025.5560699999</v>
      </c>
      <c r="E403" s="11">
        <v>0</v>
      </c>
      <c r="F403" s="11">
        <v>0</v>
      </c>
      <c r="G403" s="11">
        <v>0</v>
      </c>
      <c r="H403" s="11">
        <v>0</v>
      </c>
    </row>
    <row r="404" spans="1:8" x14ac:dyDescent="0.25">
      <c r="A404" t="s">
        <v>82</v>
      </c>
      <c r="B404" s="11">
        <v>3593817.7788399998</v>
      </c>
      <c r="C404" s="11">
        <v>2354792.2227699999</v>
      </c>
      <c r="D404" s="11">
        <v>1239025.5560699999</v>
      </c>
      <c r="E404" s="11">
        <v>0</v>
      </c>
      <c r="F404" s="11">
        <v>0</v>
      </c>
      <c r="G404" s="11">
        <v>0</v>
      </c>
      <c r="H404" s="11">
        <v>0</v>
      </c>
    </row>
    <row r="405" spans="1:8" x14ac:dyDescent="0.25">
      <c r="A405">
        <v>9520</v>
      </c>
      <c r="B405" s="11">
        <v>592765.93764999998</v>
      </c>
      <c r="C405" s="11">
        <v>592765.93764999998</v>
      </c>
      <c r="D405" s="11">
        <v>0</v>
      </c>
      <c r="E405" s="11">
        <v>0</v>
      </c>
      <c r="F405" s="11">
        <v>0</v>
      </c>
      <c r="G405" s="11">
        <v>0</v>
      </c>
      <c r="H405" s="11">
        <v>0</v>
      </c>
    </row>
    <row r="406" spans="1:8" x14ac:dyDescent="0.25">
      <c r="A406">
        <v>9521</v>
      </c>
      <c r="B406" s="11">
        <v>137583.89134999999</v>
      </c>
      <c r="C406" s="11">
        <v>137583.89134999999</v>
      </c>
      <c r="D406" s="11">
        <v>0</v>
      </c>
      <c r="E406" s="11">
        <v>0</v>
      </c>
      <c r="F406" s="11">
        <v>0</v>
      </c>
      <c r="G406" s="11">
        <v>0</v>
      </c>
      <c r="H406" s="11">
        <v>0</v>
      </c>
    </row>
    <row r="407" spans="1:8" x14ac:dyDescent="0.25">
      <c r="A407">
        <v>9523</v>
      </c>
      <c r="B407" s="11">
        <v>1191905.52293</v>
      </c>
      <c r="C407" s="11">
        <v>1191905.52293</v>
      </c>
      <c r="D407" s="11">
        <v>0</v>
      </c>
      <c r="E407" s="11">
        <v>0</v>
      </c>
      <c r="F407" s="11">
        <v>0</v>
      </c>
      <c r="G407" s="11">
        <v>0</v>
      </c>
      <c r="H407" s="11">
        <v>0</v>
      </c>
    </row>
    <row r="408" spans="1:8" x14ac:dyDescent="0.25">
      <c r="A408" t="s">
        <v>82</v>
      </c>
      <c r="B408" s="11">
        <v>1922255.3519299999</v>
      </c>
      <c r="C408" s="11">
        <v>1922255.3519299999</v>
      </c>
      <c r="D408" s="11">
        <v>0</v>
      </c>
      <c r="E408" s="11">
        <v>0</v>
      </c>
      <c r="F408" s="11">
        <v>0</v>
      </c>
      <c r="G408" s="11">
        <v>0</v>
      </c>
      <c r="H408" s="11">
        <v>0</v>
      </c>
    </row>
    <row r="409" spans="1:8" x14ac:dyDescent="0.25">
      <c r="A409" t="s">
        <v>82</v>
      </c>
      <c r="B409" s="11">
        <v>5516073.1307700006</v>
      </c>
      <c r="C409" s="11">
        <v>4277047.5747000007</v>
      </c>
      <c r="D409" s="11">
        <v>1239025.5560699999</v>
      </c>
      <c r="E409" s="11">
        <v>0</v>
      </c>
      <c r="F409" s="11">
        <v>0</v>
      </c>
      <c r="G409" s="11">
        <v>0</v>
      </c>
      <c r="H409" s="11">
        <v>0</v>
      </c>
    </row>
    <row r="410" spans="1:8" x14ac:dyDescent="0.25">
      <c r="A410">
        <v>9610</v>
      </c>
      <c r="B410" s="11">
        <v>0.65139999999999998</v>
      </c>
      <c r="C410" s="11">
        <v>4.0000000000000001E-3</v>
      </c>
      <c r="D410" s="11">
        <v>0.64739999999999998</v>
      </c>
      <c r="E410" s="11">
        <v>0</v>
      </c>
      <c r="F410" s="11">
        <v>0</v>
      </c>
      <c r="G410" s="11">
        <v>0</v>
      </c>
      <c r="H410" s="11">
        <v>0</v>
      </c>
    </row>
    <row r="411" spans="1:8" x14ac:dyDescent="0.25">
      <c r="A411">
        <v>9611</v>
      </c>
      <c r="B411" s="11">
        <v>32374.741699999999</v>
      </c>
      <c r="C411" s="11">
        <v>30124.202880000001</v>
      </c>
      <c r="D411" s="11">
        <v>2250.5388200000002</v>
      </c>
      <c r="E411" s="11">
        <v>0</v>
      </c>
      <c r="F411" s="11">
        <v>0</v>
      </c>
      <c r="G411" s="11">
        <v>0</v>
      </c>
      <c r="H411" s="11">
        <v>0</v>
      </c>
    </row>
    <row r="412" spans="1:8" x14ac:dyDescent="0.25">
      <c r="A412">
        <v>9618</v>
      </c>
      <c r="B412" s="11">
        <v>242.8725</v>
      </c>
      <c r="C412" s="11">
        <v>242.8725</v>
      </c>
      <c r="D412" s="11">
        <v>0</v>
      </c>
      <c r="E412" s="11">
        <v>0</v>
      </c>
      <c r="F412" s="11">
        <v>0</v>
      </c>
      <c r="G412" s="11">
        <v>0</v>
      </c>
      <c r="H412" s="11">
        <v>0</v>
      </c>
    </row>
    <row r="413" spans="1:8" x14ac:dyDescent="0.25">
      <c r="A413" t="s">
        <v>82</v>
      </c>
      <c r="B413" s="11">
        <v>32618.265599999999</v>
      </c>
      <c r="C413" s="11">
        <v>30367.079379999999</v>
      </c>
      <c r="D413" s="11">
        <v>2251.18622</v>
      </c>
      <c r="E413" s="11">
        <v>0</v>
      </c>
      <c r="F413" s="11">
        <v>0</v>
      </c>
      <c r="G413" s="11">
        <v>0</v>
      </c>
      <c r="H413" s="11">
        <v>0</v>
      </c>
    </row>
    <row r="414" spans="1:8" x14ac:dyDescent="0.25">
      <c r="A414" t="s">
        <v>82</v>
      </c>
      <c r="B414" s="11">
        <v>32618.265599999999</v>
      </c>
      <c r="C414" s="11">
        <v>30367.079379999999</v>
      </c>
      <c r="D414" s="11">
        <v>2251.18622</v>
      </c>
      <c r="E414" s="11">
        <v>0</v>
      </c>
      <c r="F414" s="11">
        <v>0</v>
      </c>
      <c r="G414" s="11">
        <v>0</v>
      </c>
      <c r="H414" s="11">
        <v>0</v>
      </c>
    </row>
    <row r="415" spans="1:8" x14ac:dyDescent="0.25">
      <c r="A415">
        <v>9781</v>
      </c>
      <c r="B415" s="11">
        <v>118.59442999999999</v>
      </c>
      <c r="C415" s="11">
        <v>118.59442999999999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</row>
    <row r="416" spans="1:8" x14ac:dyDescent="0.25">
      <c r="A416">
        <v>9782</v>
      </c>
      <c r="B416" s="11">
        <v>171241.65502000001</v>
      </c>
      <c r="C416" s="11">
        <v>171241.65502000001</v>
      </c>
      <c r="D416" s="11">
        <v>0</v>
      </c>
      <c r="E416" s="11">
        <v>0</v>
      </c>
      <c r="F416" s="11">
        <v>0</v>
      </c>
      <c r="G416" s="11">
        <v>0</v>
      </c>
      <c r="H416" s="11">
        <v>0</v>
      </c>
    </row>
    <row r="417" spans="1:8" x14ac:dyDescent="0.25">
      <c r="A417" t="s">
        <v>82</v>
      </c>
      <c r="B417" s="11">
        <v>171360.24945</v>
      </c>
      <c r="C417" s="11">
        <v>171360.24945</v>
      </c>
      <c r="D417" s="11">
        <v>0</v>
      </c>
      <c r="E417" s="11">
        <v>0</v>
      </c>
      <c r="F417" s="11">
        <v>0</v>
      </c>
      <c r="G417" s="11">
        <v>0</v>
      </c>
      <c r="H417" s="11">
        <v>0</v>
      </c>
    </row>
    <row r="418" spans="1:8" x14ac:dyDescent="0.25">
      <c r="A418" t="s">
        <v>82</v>
      </c>
      <c r="B418" s="11">
        <v>171360.24945</v>
      </c>
      <c r="C418" s="11">
        <v>171360.24945</v>
      </c>
      <c r="D418" s="11">
        <v>0</v>
      </c>
      <c r="E418" s="11">
        <v>0</v>
      </c>
      <c r="F418" s="11">
        <v>0</v>
      </c>
      <c r="G418" s="11">
        <v>0</v>
      </c>
      <c r="H418" s="11">
        <v>0</v>
      </c>
    </row>
    <row r="419" spans="1:8" x14ac:dyDescent="0.25">
      <c r="A419">
        <v>9809</v>
      </c>
      <c r="B419" s="11">
        <v>0.76900000000000002</v>
      </c>
      <c r="C419" s="11">
        <v>0.76900000000000002</v>
      </c>
      <c r="D419" s="11">
        <v>0</v>
      </c>
      <c r="E419" s="11">
        <v>0</v>
      </c>
      <c r="F419" s="11">
        <v>0</v>
      </c>
      <c r="G419" s="11">
        <v>0</v>
      </c>
      <c r="H419" s="11">
        <v>0</v>
      </c>
    </row>
    <row r="420" spans="1:8" x14ac:dyDescent="0.25">
      <c r="A420" t="s">
        <v>82</v>
      </c>
      <c r="B420" s="11">
        <v>0.76900000000000002</v>
      </c>
      <c r="C420" s="11">
        <v>0.76900000000000002</v>
      </c>
      <c r="D420" s="11">
        <v>0</v>
      </c>
      <c r="E420" s="11">
        <v>0</v>
      </c>
      <c r="F420" s="11">
        <v>0</v>
      </c>
      <c r="G420" s="11">
        <v>0</v>
      </c>
      <c r="H420" s="11">
        <v>0</v>
      </c>
    </row>
    <row r="421" spans="1:8" x14ac:dyDescent="0.25">
      <c r="A421">
        <v>9810</v>
      </c>
      <c r="B421" s="11">
        <v>1805.684</v>
      </c>
      <c r="C421" s="11">
        <v>1805.684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</row>
    <row r="422" spans="1:8" x14ac:dyDescent="0.25">
      <c r="A422">
        <v>9811</v>
      </c>
      <c r="B422" s="11">
        <v>500000</v>
      </c>
      <c r="C422" s="11">
        <v>500000</v>
      </c>
      <c r="D422" s="11">
        <v>0</v>
      </c>
      <c r="E422" s="11">
        <v>0</v>
      </c>
      <c r="F422" s="11">
        <v>0</v>
      </c>
      <c r="G422" s="11">
        <v>0</v>
      </c>
      <c r="H422" s="11">
        <v>0</v>
      </c>
    </row>
    <row r="423" spans="1:8" x14ac:dyDescent="0.25">
      <c r="A423">
        <v>9812</v>
      </c>
      <c r="B423" s="11">
        <v>0.68099999999999994</v>
      </c>
      <c r="C423" s="11">
        <v>0.68099999999999994</v>
      </c>
      <c r="D423" s="11">
        <v>0</v>
      </c>
      <c r="E423" s="11">
        <v>0</v>
      </c>
      <c r="F423" s="11">
        <v>0</v>
      </c>
      <c r="G423" s="11">
        <v>0</v>
      </c>
      <c r="H423" s="11">
        <v>0</v>
      </c>
    </row>
    <row r="424" spans="1:8" x14ac:dyDescent="0.25">
      <c r="A424">
        <v>9819</v>
      </c>
      <c r="B424" s="11">
        <v>21.350999999999999</v>
      </c>
      <c r="C424" s="11">
        <v>21.350999999999999</v>
      </c>
      <c r="D424" s="11">
        <v>0</v>
      </c>
      <c r="E424" s="11">
        <v>0</v>
      </c>
      <c r="F424" s="11">
        <v>0</v>
      </c>
      <c r="G424" s="11">
        <v>0</v>
      </c>
      <c r="H424" s="11">
        <v>0</v>
      </c>
    </row>
    <row r="425" spans="1:8" x14ac:dyDescent="0.25">
      <c r="A425" t="s">
        <v>82</v>
      </c>
      <c r="B425" s="11">
        <v>501827.71600000001</v>
      </c>
      <c r="C425" s="11">
        <v>501827.71600000001</v>
      </c>
      <c r="D425" s="11">
        <v>0</v>
      </c>
      <c r="E425" s="11">
        <v>0</v>
      </c>
      <c r="F425" s="11">
        <v>0</v>
      </c>
      <c r="G425" s="11">
        <v>0</v>
      </c>
      <c r="H425" s="11">
        <v>0</v>
      </c>
    </row>
    <row r="426" spans="1:8" x14ac:dyDescent="0.25">
      <c r="A426">
        <v>9820</v>
      </c>
      <c r="B426" s="11">
        <v>9.6939999999999991</v>
      </c>
      <c r="C426" s="11">
        <v>9.6939999999999991</v>
      </c>
      <c r="D426" s="11">
        <v>0</v>
      </c>
      <c r="E426" s="11">
        <v>0</v>
      </c>
      <c r="F426" s="11">
        <v>0</v>
      </c>
      <c r="G426" s="11">
        <v>0</v>
      </c>
      <c r="H426" s="11">
        <v>0</v>
      </c>
    </row>
    <row r="427" spans="1:8" x14ac:dyDescent="0.25">
      <c r="A427">
        <v>9821</v>
      </c>
      <c r="B427" s="11">
        <v>11.107000000000001</v>
      </c>
      <c r="C427" s="11">
        <v>11.107000000000001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</row>
    <row r="428" spans="1:8" x14ac:dyDescent="0.25">
      <c r="A428" t="s">
        <v>82</v>
      </c>
      <c r="B428" s="11">
        <v>20.800999999999998</v>
      </c>
      <c r="C428" s="11">
        <v>20.800999999999998</v>
      </c>
      <c r="D428" s="11">
        <v>0</v>
      </c>
      <c r="E428" s="11">
        <v>0</v>
      </c>
      <c r="F428" s="11">
        <v>0</v>
      </c>
      <c r="G428" s="11">
        <v>0</v>
      </c>
      <c r="H428" s="11">
        <v>0</v>
      </c>
    </row>
    <row r="429" spans="1:8" x14ac:dyDescent="0.25">
      <c r="A429">
        <v>9890</v>
      </c>
      <c r="B429" s="11">
        <v>4.0000000000000001E-3</v>
      </c>
      <c r="C429" s="11">
        <v>4.0000000000000001E-3</v>
      </c>
      <c r="D429" s="11">
        <v>0</v>
      </c>
      <c r="E429" s="11">
        <v>0</v>
      </c>
      <c r="F429" s="11">
        <v>0</v>
      </c>
      <c r="G429" s="11">
        <v>0</v>
      </c>
      <c r="H429" s="11">
        <v>0</v>
      </c>
    </row>
    <row r="430" spans="1:8" x14ac:dyDescent="0.25">
      <c r="B430" s="11">
        <v>0</v>
      </c>
      <c r="C430" s="11">
        <v>0</v>
      </c>
      <c r="D430" s="11">
        <v>0</v>
      </c>
      <c r="E430" s="11">
        <v>0</v>
      </c>
      <c r="F430" s="11">
        <v>0</v>
      </c>
      <c r="G430" s="11">
        <v>0</v>
      </c>
      <c r="H430" s="11" t="e">
        <v>#VALUE!</v>
      </c>
    </row>
    <row r="431" spans="1:8" x14ac:dyDescent="0.25">
      <c r="A431">
        <v>9891</v>
      </c>
      <c r="B431" s="11">
        <v>0.03</v>
      </c>
      <c r="C431" s="11">
        <v>0.03</v>
      </c>
      <c r="D431" s="11">
        <v>0</v>
      </c>
      <c r="E431" s="11">
        <v>0</v>
      </c>
      <c r="F431" s="11">
        <v>0</v>
      </c>
      <c r="G431" s="11">
        <v>0</v>
      </c>
      <c r="H431" s="11">
        <v>0</v>
      </c>
    </row>
    <row r="432" spans="1:8" x14ac:dyDescent="0.25">
      <c r="A432">
        <v>9892</v>
      </c>
      <c r="B432" s="11">
        <v>12.988</v>
      </c>
      <c r="C432" s="11">
        <v>12.988</v>
      </c>
      <c r="D432" s="11">
        <v>0</v>
      </c>
      <c r="E432" s="11">
        <v>0</v>
      </c>
      <c r="F432" s="11">
        <v>0</v>
      </c>
      <c r="G432" s="11">
        <v>0</v>
      </c>
      <c r="H432" s="11">
        <v>0</v>
      </c>
    </row>
    <row r="433" spans="1:8" x14ac:dyDescent="0.25">
      <c r="A433">
        <v>9893</v>
      </c>
      <c r="B433" s="11">
        <v>0.04</v>
      </c>
      <c r="C433" s="11">
        <v>0.04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</row>
    <row r="434" spans="1:8" x14ac:dyDescent="0.25">
      <c r="A434">
        <v>9898</v>
      </c>
      <c r="B434" s="11">
        <v>51.448</v>
      </c>
      <c r="C434" s="11">
        <v>51.448</v>
      </c>
      <c r="D434" s="11">
        <v>0</v>
      </c>
      <c r="E434" s="11">
        <v>0</v>
      </c>
      <c r="F434" s="11">
        <v>0</v>
      </c>
      <c r="G434" s="11">
        <v>0</v>
      </c>
      <c r="H434" s="11">
        <v>0</v>
      </c>
    </row>
    <row r="435" spans="1:8" x14ac:dyDescent="0.25">
      <c r="A435">
        <v>9899</v>
      </c>
      <c r="B435" s="11">
        <v>1.4769999999999999</v>
      </c>
      <c r="C435" s="11">
        <v>1.4769999999999999</v>
      </c>
      <c r="D435" s="11">
        <v>0</v>
      </c>
      <c r="E435" s="11">
        <v>0</v>
      </c>
      <c r="F435" s="11">
        <v>0</v>
      </c>
      <c r="G435" s="11">
        <v>0</v>
      </c>
      <c r="H435" s="11">
        <v>0</v>
      </c>
    </row>
    <row r="436" spans="1:8" x14ac:dyDescent="0.25">
      <c r="A436" t="s">
        <v>82</v>
      </c>
      <c r="B436" s="11">
        <v>65.986999999999995</v>
      </c>
      <c r="C436" s="11">
        <v>65.986999999999995</v>
      </c>
      <c r="D436" s="11">
        <v>0</v>
      </c>
      <c r="E436" s="11">
        <v>0</v>
      </c>
      <c r="F436" s="11">
        <v>0</v>
      </c>
      <c r="G436" s="11">
        <v>0</v>
      </c>
      <c r="H436" s="11">
        <v>0</v>
      </c>
    </row>
    <row r="437" spans="1:8" x14ac:dyDescent="0.25">
      <c r="A437" t="s">
        <v>82</v>
      </c>
      <c r="B437" s="11">
        <v>501915.27299999999</v>
      </c>
      <c r="C437" s="11">
        <v>501915.27299999999</v>
      </c>
      <c r="D437" s="11">
        <v>0</v>
      </c>
      <c r="E437" s="11">
        <v>0</v>
      </c>
      <c r="F437" s="11">
        <v>0</v>
      </c>
      <c r="G437" s="11">
        <v>0</v>
      </c>
      <c r="H437" s="11">
        <v>0</v>
      </c>
    </row>
    <row r="438" spans="1:8" x14ac:dyDescent="0.25">
      <c r="A438" t="s">
        <v>238</v>
      </c>
      <c r="B438" s="11">
        <v>7799904.9291300001</v>
      </c>
      <c r="C438" s="11">
        <v>6200990.3586999997</v>
      </c>
      <c r="D438" s="11">
        <v>1589417.9148199998</v>
      </c>
      <c r="E438" s="11">
        <v>0</v>
      </c>
      <c r="F438" s="11">
        <v>9496.6556099999998</v>
      </c>
      <c r="G438" s="11">
        <v>0</v>
      </c>
      <c r="H438" s="11">
        <v>0</v>
      </c>
    </row>
    <row r="439" spans="1:8" x14ac:dyDescent="0.25">
      <c r="A439">
        <v>9031</v>
      </c>
      <c r="B439" s="11">
        <v>1056846.2520600001</v>
      </c>
      <c r="C439" s="11">
        <v>366763.47935000004</v>
      </c>
      <c r="D439" s="11">
        <v>690082.77270999993</v>
      </c>
      <c r="E439" s="11">
        <v>0</v>
      </c>
      <c r="F439" s="11">
        <v>0</v>
      </c>
      <c r="G439" s="11">
        <v>0</v>
      </c>
      <c r="H439" s="11">
        <v>0</v>
      </c>
    </row>
    <row r="440" spans="1:8" x14ac:dyDescent="0.25">
      <c r="A440">
        <v>9036</v>
      </c>
      <c r="B440" s="11">
        <v>653080.55862999998</v>
      </c>
      <c r="C440" s="11">
        <v>626530.76011000003</v>
      </c>
      <c r="D440" s="11">
        <v>17763.066440000002</v>
      </c>
      <c r="E440" s="11">
        <v>0</v>
      </c>
      <c r="F440" s="11">
        <v>8786.7320799999998</v>
      </c>
      <c r="G440" s="11">
        <v>0</v>
      </c>
      <c r="H440" s="11">
        <v>0</v>
      </c>
    </row>
    <row r="441" spans="1:8" x14ac:dyDescent="0.25">
      <c r="A441" t="s">
        <v>82</v>
      </c>
      <c r="B441" s="11">
        <v>1709926.81069</v>
      </c>
      <c r="C441" s="11">
        <v>993294.23945999995</v>
      </c>
      <c r="D441" s="11">
        <v>707845.83915000001</v>
      </c>
      <c r="E441" s="11">
        <v>0</v>
      </c>
      <c r="F441" s="11">
        <v>8786.7320799999998</v>
      </c>
      <c r="G441" s="11">
        <v>0</v>
      </c>
      <c r="H441" s="11">
        <v>0</v>
      </c>
    </row>
    <row r="442" spans="1:8" x14ac:dyDescent="0.25">
      <c r="A442" t="s">
        <v>82</v>
      </c>
      <c r="B442" s="11">
        <v>1709926.81069</v>
      </c>
      <c r="C442" s="11">
        <v>993294.23945999995</v>
      </c>
      <c r="D442" s="11">
        <v>707845.83915000001</v>
      </c>
      <c r="E442" s="11">
        <v>0</v>
      </c>
      <c r="F442" s="11">
        <v>8786.7320799999998</v>
      </c>
      <c r="G442" s="11">
        <v>0</v>
      </c>
      <c r="H442" s="11">
        <v>0</v>
      </c>
    </row>
    <row r="443" spans="1:8" x14ac:dyDescent="0.25">
      <c r="A443">
        <v>9218</v>
      </c>
      <c r="B443" s="11">
        <v>253995.01748000001</v>
      </c>
      <c r="C443" s="11">
        <v>50019.537380000002</v>
      </c>
      <c r="D443" s="11">
        <v>203975.48010000002</v>
      </c>
      <c r="E443" s="11">
        <v>0</v>
      </c>
      <c r="F443" s="11">
        <v>0</v>
      </c>
      <c r="G443" s="11">
        <v>0</v>
      </c>
      <c r="H443" s="11">
        <v>0</v>
      </c>
    </row>
    <row r="444" spans="1:8" x14ac:dyDescent="0.25">
      <c r="A444" t="s">
        <v>82</v>
      </c>
      <c r="B444" s="11">
        <v>253995.01748000001</v>
      </c>
      <c r="C444" s="11">
        <v>50019.537380000002</v>
      </c>
      <c r="D444" s="11">
        <v>203975.48010000002</v>
      </c>
      <c r="E444" s="11">
        <v>0</v>
      </c>
      <c r="F444" s="11">
        <v>0</v>
      </c>
      <c r="G444" s="11">
        <v>0</v>
      </c>
      <c r="H444" s="11">
        <v>0</v>
      </c>
    </row>
    <row r="445" spans="1:8" x14ac:dyDescent="0.25">
      <c r="A445" t="s">
        <v>82</v>
      </c>
      <c r="B445" s="11">
        <v>253995.01748000001</v>
      </c>
      <c r="C445" s="11">
        <v>50019.537380000002</v>
      </c>
      <c r="D445" s="11">
        <v>203975.48010000002</v>
      </c>
      <c r="E445" s="11">
        <v>0</v>
      </c>
      <c r="F445" s="11">
        <v>0</v>
      </c>
      <c r="G445" s="11">
        <v>0</v>
      </c>
      <c r="H445" s="11">
        <v>0</v>
      </c>
    </row>
    <row r="446" spans="1:8" x14ac:dyDescent="0.25">
      <c r="A446">
        <v>9790</v>
      </c>
      <c r="B446" s="11">
        <v>171360.24945</v>
      </c>
      <c r="C446" s="11">
        <v>170867.57579999999</v>
      </c>
      <c r="D446" s="11">
        <v>0</v>
      </c>
      <c r="E446" s="11">
        <v>0</v>
      </c>
      <c r="F446" s="11">
        <v>492.67364999999995</v>
      </c>
      <c r="G446" s="11">
        <v>0</v>
      </c>
      <c r="H446" s="11">
        <v>0</v>
      </c>
    </row>
    <row r="447" spans="1:8" x14ac:dyDescent="0.25">
      <c r="A447" t="s">
        <v>82</v>
      </c>
      <c r="B447" s="11">
        <v>171360.24945</v>
      </c>
      <c r="C447" s="11">
        <v>170867.57579999999</v>
      </c>
      <c r="D447" s="11">
        <v>0</v>
      </c>
      <c r="E447" s="11">
        <v>0</v>
      </c>
      <c r="F447" s="11">
        <v>492.67364999999995</v>
      </c>
      <c r="G447" s="11">
        <v>0</v>
      </c>
      <c r="H447" s="11">
        <v>0</v>
      </c>
    </row>
    <row r="448" spans="1:8" x14ac:dyDescent="0.25">
      <c r="A448" t="s">
        <v>82</v>
      </c>
      <c r="B448" s="11">
        <v>171360.24945</v>
      </c>
      <c r="C448" s="11">
        <v>170867.57579999999</v>
      </c>
      <c r="D448" s="11">
        <v>0</v>
      </c>
      <c r="E448" s="11">
        <v>0</v>
      </c>
      <c r="F448" s="11">
        <v>492.67364999999995</v>
      </c>
      <c r="G448" s="11">
        <v>0</v>
      </c>
      <c r="H448" s="11">
        <v>0</v>
      </c>
    </row>
    <row r="449" spans="1:8" x14ac:dyDescent="0.25">
      <c r="A449" t="s">
        <v>238</v>
      </c>
      <c r="B449" s="11">
        <v>2135282.0776200001</v>
      </c>
      <c r="C449" s="11">
        <v>1214181.3526399999</v>
      </c>
      <c r="D449" s="11">
        <v>911821.31924999994</v>
      </c>
      <c r="E449" s="11">
        <v>0</v>
      </c>
      <c r="F449" s="11">
        <v>9279.4057300000004</v>
      </c>
      <c r="G449" s="11">
        <v>0</v>
      </c>
      <c r="H449" s="11">
        <v>0</v>
      </c>
    </row>
    <row r="450" spans="1:8" x14ac:dyDescent="0.25">
      <c r="A450">
        <v>9900</v>
      </c>
      <c r="B450" s="11">
        <v>535690.19112999993</v>
      </c>
      <c r="C450" s="11">
        <v>22929.184219999999</v>
      </c>
      <c r="D450" s="11">
        <v>512761.00691</v>
      </c>
      <c r="E450" s="11">
        <v>0</v>
      </c>
      <c r="F450" s="11">
        <v>0</v>
      </c>
      <c r="G450" s="11">
        <v>0</v>
      </c>
      <c r="H450" s="11">
        <v>0</v>
      </c>
    </row>
    <row r="451" spans="1:8" x14ac:dyDescent="0.25">
      <c r="A451" t="s">
        <v>82</v>
      </c>
      <c r="B451" s="11">
        <v>535690.19112999993</v>
      </c>
      <c r="C451" s="11">
        <v>22929.184219999999</v>
      </c>
      <c r="D451" s="11">
        <v>512761.00691</v>
      </c>
      <c r="E451" s="11">
        <v>0</v>
      </c>
      <c r="F451" s="11">
        <v>0</v>
      </c>
      <c r="G451" s="11">
        <v>0</v>
      </c>
      <c r="H451" s="11">
        <v>0</v>
      </c>
    </row>
    <row r="452" spans="1:8" x14ac:dyDescent="0.25">
      <c r="A452">
        <v>9910</v>
      </c>
      <c r="B452" s="11">
        <v>5.8550000000000004</v>
      </c>
      <c r="C452" s="11">
        <v>5.8550000000000004</v>
      </c>
      <c r="D452" s="11">
        <v>0</v>
      </c>
      <c r="E452" s="11">
        <v>0</v>
      </c>
      <c r="F452" s="11">
        <v>0</v>
      </c>
      <c r="G452" s="11">
        <v>0</v>
      </c>
      <c r="H452" s="11">
        <v>0</v>
      </c>
    </row>
    <row r="453" spans="1:8" x14ac:dyDescent="0.25">
      <c r="A453" t="s">
        <v>82</v>
      </c>
      <c r="B453" s="11">
        <v>5.8550000000000004</v>
      </c>
      <c r="C453" s="11">
        <v>5.8550000000000004</v>
      </c>
      <c r="D453" s="11">
        <v>0</v>
      </c>
      <c r="E453" s="11">
        <v>0</v>
      </c>
      <c r="F453" s="11">
        <v>0</v>
      </c>
      <c r="G453" s="11">
        <v>0</v>
      </c>
      <c r="H453" s="11">
        <v>0</v>
      </c>
    </row>
    <row r="454" spans="1:8" x14ac:dyDescent="0.25">
      <c r="A454">
        <v>9920</v>
      </c>
      <c r="B454" s="11">
        <v>1572.3523600000001</v>
      </c>
      <c r="C454" s="11">
        <v>1572.3523600000001</v>
      </c>
      <c r="D454" s="11">
        <v>0</v>
      </c>
      <c r="E454" s="11">
        <v>0</v>
      </c>
      <c r="F454" s="11">
        <v>0</v>
      </c>
      <c r="G454" s="11">
        <v>0</v>
      </c>
      <c r="H454" s="11">
        <v>0</v>
      </c>
    </row>
    <row r="455" spans="1:8" x14ac:dyDescent="0.25">
      <c r="A455" t="s">
        <v>82</v>
      </c>
      <c r="B455" s="11">
        <v>1572.3523600000001</v>
      </c>
      <c r="C455" s="11">
        <v>1572.3523600000001</v>
      </c>
      <c r="D455" s="11">
        <v>0</v>
      </c>
      <c r="E455" s="11">
        <v>0</v>
      </c>
      <c r="F455" s="11">
        <v>0</v>
      </c>
      <c r="G455" s="11">
        <v>0</v>
      </c>
      <c r="H455" s="11">
        <v>0</v>
      </c>
    </row>
    <row r="456" spans="1:8" x14ac:dyDescent="0.25">
      <c r="A456" t="s">
        <v>82</v>
      </c>
      <c r="B456" s="11">
        <v>537268.39849000005</v>
      </c>
      <c r="C456" s="11">
        <v>24507.39158</v>
      </c>
      <c r="D456" s="11">
        <v>512761.00691</v>
      </c>
      <c r="E456" s="11">
        <v>0</v>
      </c>
      <c r="F456" s="11">
        <v>0</v>
      </c>
      <c r="G456" s="11">
        <v>0</v>
      </c>
      <c r="H456" s="11">
        <v>0</v>
      </c>
    </row>
    <row r="457" spans="1:8" x14ac:dyDescent="0.25">
      <c r="A457" t="s">
        <v>238</v>
      </c>
      <c r="B457" s="11">
        <v>537268.39849000005</v>
      </c>
      <c r="C457" s="11">
        <v>24507.39158</v>
      </c>
      <c r="D457" s="11">
        <v>512761.00691</v>
      </c>
      <c r="E457" s="11">
        <v>0</v>
      </c>
      <c r="F457" s="11">
        <v>0</v>
      </c>
      <c r="G457" s="11">
        <v>0</v>
      </c>
      <c r="H457" s="11">
        <v>0</v>
      </c>
    </row>
    <row r="458" spans="1:8" x14ac:dyDescent="0.25">
      <c r="A458">
        <v>9900</v>
      </c>
      <c r="B458" s="11">
        <v>5667351.8563900003</v>
      </c>
      <c r="C458" s="11">
        <v>4478673.0877799997</v>
      </c>
      <c r="D458" s="11">
        <v>1188678.7686099999</v>
      </c>
      <c r="E458" s="11">
        <v>0</v>
      </c>
      <c r="F458" s="11">
        <v>0</v>
      </c>
      <c r="G458" s="11">
        <v>0</v>
      </c>
      <c r="H458" s="11">
        <v>0</v>
      </c>
    </row>
    <row r="459" spans="1:8" x14ac:dyDescent="0.25">
      <c r="A459" t="s">
        <v>82</v>
      </c>
      <c r="B459" s="11">
        <v>5667351.8563900003</v>
      </c>
      <c r="C459" s="11">
        <v>4478673.0877799997</v>
      </c>
      <c r="D459" s="11">
        <v>1188678.7686099999</v>
      </c>
      <c r="E459" s="11">
        <v>0</v>
      </c>
      <c r="F459" s="11">
        <v>0</v>
      </c>
      <c r="G459" s="11">
        <v>0</v>
      </c>
      <c r="H459" s="11">
        <v>0</v>
      </c>
    </row>
    <row r="460" spans="1:8" x14ac:dyDescent="0.25">
      <c r="A460">
        <v>9910</v>
      </c>
      <c r="B460" s="11">
        <v>534539.39361000003</v>
      </c>
      <c r="C460" s="11">
        <v>532288.20738000004</v>
      </c>
      <c r="D460" s="11">
        <v>2251.1862299999998</v>
      </c>
      <c r="E460" s="11">
        <v>0</v>
      </c>
      <c r="F460" s="11">
        <v>0</v>
      </c>
      <c r="G460" s="11">
        <v>0</v>
      </c>
      <c r="H460" s="11">
        <v>0</v>
      </c>
    </row>
    <row r="461" spans="1:8" x14ac:dyDescent="0.25">
      <c r="A461" t="s">
        <v>82</v>
      </c>
      <c r="B461" s="11">
        <v>534539.39361000003</v>
      </c>
      <c r="C461" s="11">
        <v>532288.20738000004</v>
      </c>
      <c r="D461" s="11">
        <v>2251.1862299999998</v>
      </c>
      <c r="E461" s="11">
        <v>0</v>
      </c>
      <c r="F461" s="11">
        <v>0</v>
      </c>
      <c r="G461" s="11">
        <v>0</v>
      </c>
      <c r="H461" s="11">
        <v>0</v>
      </c>
    </row>
    <row r="462" spans="1:8" x14ac:dyDescent="0.25">
      <c r="A462" t="s">
        <v>82</v>
      </c>
      <c r="B462" s="11">
        <v>6201891.25</v>
      </c>
      <c r="C462" s="11">
        <v>5010961.2951599993</v>
      </c>
      <c r="D462" s="11">
        <v>1190929.95484</v>
      </c>
      <c r="E462" s="11">
        <v>0</v>
      </c>
      <c r="F462" s="11">
        <v>0</v>
      </c>
      <c r="G462" s="11">
        <v>0</v>
      </c>
      <c r="H462" s="11">
        <v>0</v>
      </c>
    </row>
    <row r="463" spans="1:8" x14ac:dyDescent="0.25">
      <c r="A463" t="s">
        <v>238</v>
      </c>
      <c r="B463" s="11">
        <v>6201891.25</v>
      </c>
      <c r="C463" s="11">
        <v>5010961.2951599993</v>
      </c>
      <c r="D463" s="11">
        <v>1190929.95484</v>
      </c>
      <c r="E463" s="11">
        <v>0</v>
      </c>
      <c r="F463" s="11">
        <v>0</v>
      </c>
      <c r="G463" s="11">
        <v>0</v>
      </c>
      <c r="H463" s="11">
        <v>0</v>
      </c>
    </row>
    <row r="464" spans="1:8" x14ac:dyDescent="0.25">
      <c r="A464" t="s">
        <v>238</v>
      </c>
      <c r="B464" s="11">
        <v>8337173.3276199996</v>
      </c>
      <c r="C464" s="11">
        <v>6225497.7502800003</v>
      </c>
      <c r="D464" s="11">
        <v>2102178.9217300001</v>
      </c>
      <c r="E464" s="11">
        <v>0</v>
      </c>
      <c r="F464" s="11">
        <v>9496.6556099999998</v>
      </c>
      <c r="G464" s="11">
        <v>0</v>
      </c>
      <c r="H464" s="11">
        <v>0</v>
      </c>
    </row>
    <row r="465" spans="1:8" x14ac:dyDescent="0.25">
      <c r="A465" t="s">
        <v>238</v>
      </c>
      <c r="B465" s="11">
        <v>8337173.3276199996</v>
      </c>
      <c r="C465" s="11">
        <v>6225142.6477999995</v>
      </c>
      <c r="D465" s="11">
        <v>2102751.27409</v>
      </c>
      <c r="E465" s="11">
        <v>0</v>
      </c>
      <c r="F465" s="11">
        <v>9279.4057300000004</v>
      </c>
      <c r="G465" s="11">
        <v>0</v>
      </c>
      <c r="H465" s="11">
        <v>0</v>
      </c>
    </row>
    <row r="466" spans="1:8" x14ac:dyDescent="0.25">
      <c r="H466" t="s">
        <v>252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8"/>
  <sheetViews>
    <sheetView topLeftCell="A130" workbookViewId="0">
      <selection activeCell="O19" sqref="O19"/>
    </sheetView>
  </sheetViews>
  <sheetFormatPr defaultRowHeight="15" x14ac:dyDescent="0.25"/>
  <cols>
    <col min="3" max="4" width="15.7109375" bestFit="1" customWidth="1"/>
    <col min="5" max="5" width="15" bestFit="1" customWidth="1"/>
    <col min="6" max="6" width="11.42578125" bestFit="1" customWidth="1"/>
    <col min="7" max="7" width="12.42578125" bestFit="1" customWidth="1"/>
    <col min="8" max="8" width="13.5703125" bestFit="1" customWidth="1"/>
    <col min="9" max="9" width="10.7109375" bestFit="1" customWidth="1"/>
  </cols>
  <sheetData>
    <row r="1" spans="1:9" x14ac:dyDescent="0.25">
      <c r="A1" t="s">
        <v>64</v>
      </c>
      <c r="B1" t="s">
        <v>65</v>
      </c>
      <c r="C1" t="s">
        <v>269</v>
      </c>
      <c r="D1" t="s">
        <v>270</v>
      </c>
    </row>
    <row r="2" spans="1:9" x14ac:dyDescent="0.25">
      <c r="D2" t="s">
        <v>66</v>
      </c>
    </row>
    <row r="3" spans="1:9" x14ac:dyDescent="0.25">
      <c r="C3" t="s">
        <v>67</v>
      </c>
      <c r="D3" t="s">
        <v>68</v>
      </c>
    </row>
    <row r="4" spans="1:9" x14ac:dyDescent="0.25">
      <c r="C4" t="s">
        <v>69</v>
      </c>
      <c r="D4" t="s">
        <v>70</v>
      </c>
    </row>
    <row r="5" spans="1:9" x14ac:dyDescent="0.25">
      <c r="C5" t="s">
        <v>271</v>
      </c>
      <c r="D5" t="s">
        <v>272</v>
      </c>
    </row>
    <row r="6" spans="1:9" x14ac:dyDescent="0.25">
      <c r="C6" t="s">
        <v>71</v>
      </c>
      <c r="D6" t="s">
        <v>72</v>
      </c>
    </row>
    <row r="7" spans="1:9" x14ac:dyDescent="0.25">
      <c r="C7" t="s">
        <v>73</v>
      </c>
      <c r="D7" t="s">
        <v>74</v>
      </c>
      <c r="E7" t="s">
        <v>75</v>
      </c>
    </row>
    <row r="8" spans="1:9" x14ac:dyDescent="0.25">
      <c r="H8" t="s">
        <v>76</v>
      </c>
      <c r="I8" t="s">
        <v>77</v>
      </c>
    </row>
    <row r="9" spans="1:9" x14ac:dyDescent="0.25">
      <c r="B9" t="s">
        <v>273</v>
      </c>
      <c r="E9" t="s">
        <v>78</v>
      </c>
      <c r="H9" t="s">
        <v>79</v>
      </c>
    </row>
    <row r="10" spans="1:9" x14ac:dyDescent="0.25">
      <c r="B10" t="s">
        <v>80</v>
      </c>
      <c r="C10" t="s">
        <v>274</v>
      </c>
    </row>
    <row r="11" spans="1:9" x14ac:dyDescent="0.25">
      <c r="D11" t="s">
        <v>275</v>
      </c>
      <c r="E11" t="s">
        <v>276</v>
      </c>
      <c r="F11" t="s">
        <v>277</v>
      </c>
      <c r="G11" t="s">
        <v>275</v>
      </c>
      <c r="H11" t="s">
        <v>276</v>
      </c>
      <c r="I11" t="s">
        <v>277</v>
      </c>
    </row>
    <row r="12" spans="1:9" x14ac:dyDescent="0.25">
      <c r="A12">
        <v>1002</v>
      </c>
      <c r="B12" t="s">
        <v>81</v>
      </c>
      <c r="C12" s="11">
        <v>139043416.30000001</v>
      </c>
      <c r="D12" s="11">
        <v>64396121.460000001</v>
      </c>
      <c r="E12" s="11">
        <v>73806899.909999996</v>
      </c>
      <c r="F12" s="11">
        <v>840394.93</v>
      </c>
      <c r="G12" s="11">
        <v>0</v>
      </c>
      <c r="H12" s="11">
        <v>0</v>
      </c>
      <c r="I12" s="11">
        <v>0</v>
      </c>
    </row>
    <row r="13" spans="1:9" x14ac:dyDescent="0.25">
      <c r="A13">
        <v>1004</v>
      </c>
      <c r="B13" t="s">
        <v>81</v>
      </c>
      <c r="C13" s="11">
        <v>38030241.579999998</v>
      </c>
      <c r="D13" s="11">
        <v>38030241.579999998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>
        <v>1007</v>
      </c>
      <c r="B14" t="s">
        <v>81</v>
      </c>
      <c r="C14" s="11">
        <v>835802.52</v>
      </c>
      <c r="D14" s="11">
        <v>0</v>
      </c>
      <c r="E14" s="11">
        <v>835802.52</v>
      </c>
      <c r="F14" s="11">
        <v>0</v>
      </c>
      <c r="G14" s="11">
        <v>0</v>
      </c>
      <c r="H14" s="11">
        <v>0</v>
      </c>
      <c r="I14" s="11">
        <v>0</v>
      </c>
    </row>
    <row r="15" spans="1:9" x14ac:dyDescent="0.25">
      <c r="A15" t="s">
        <v>82</v>
      </c>
      <c r="B15" t="s">
        <v>83</v>
      </c>
      <c r="C15" s="11">
        <v>177909460.40000001</v>
      </c>
      <c r="D15" s="11">
        <v>102426363.04000001</v>
      </c>
      <c r="E15" s="11">
        <v>74642702.430000007</v>
      </c>
      <c r="F15" s="11">
        <v>840394.93</v>
      </c>
      <c r="G15" s="11">
        <v>0</v>
      </c>
      <c r="H15" s="11">
        <v>0</v>
      </c>
      <c r="I15" s="11">
        <v>0</v>
      </c>
    </row>
    <row r="16" spans="1:9" x14ac:dyDescent="0.25">
      <c r="A16" t="s">
        <v>82</v>
      </c>
      <c r="B16" t="s">
        <v>84</v>
      </c>
      <c r="C16" s="11">
        <v>177909460.40000001</v>
      </c>
      <c r="D16" s="11">
        <v>102426363.04000001</v>
      </c>
      <c r="E16" s="11">
        <v>74642702.430000007</v>
      </c>
      <c r="F16" s="11">
        <v>840394.93</v>
      </c>
      <c r="G16" s="11">
        <v>0</v>
      </c>
      <c r="H16" s="11">
        <v>0</v>
      </c>
      <c r="I16" s="11">
        <v>0</v>
      </c>
    </row>
    <row r="17" spans="1:9" x14ac:dyDescent="0.25">
      <c r="A17">
        <v>1102</v>
      </c>
      <c r="B17" t="s">
        <v>81</v>
      </c>
      <c r="C17" s="11">
        <v>681970.86</v>
      </c>
      <c r="D17" s="11">
        <v>0</v>
      </c>
      <c r="E17" s="11">
        <v>681970.86</v>
      </c>
      <c r="F17" s="11">
        <v>0</v>
      </c>
      <c r="G17" s="11">
        <v>0</v>
      </c>
      <c r="H17" s="11">
        <v>0</v>
      </c>
      <c r="I17" s="11">
        <v>0</v>
      </c>
    </row>
    <row r="18" spans="1:9" x14ac:dyDescent="0.25">
      <c r="A18" t="s">
        <v>82</v>
      </c>
      <c r="B18" t="s">
        <v>85</v>
      </c>
      <c r="C18" s="11">
        <v>681970.86</v>
      </c>
      <c r="D18" s="11">
        <v>0</v>
      </c>
      <c r="E18" s="11">
        <v>681970.86</v>
      </c>
      <c r="F18" s="11">
        <v>0</v>
      </c>
      <c r="G18" s="11">
        <v>0</v>
      </c>
      <c r="H18" s="11">
        <v>0</v>
      </c>
      <c r="I18" s="11">
        <v>0</v>
      </c>
    </row>
    <row r="19" spans="1:9" x14ac:dyDescent="0.25">
      <c r="A19" t="s">
        <v>82</v>
      </c>
      <c r="B19" t="s">
        <v>86</v>
      </c>
      <c r="C19" s="11">
        <v>681970.86</v>
      </c>
      <c r="D19" s="11">
        <v>0</v>
      </c>
      <c r="E19" s="11">
        <v>681970.86</v>
      </c>
      <c r="F19" s="11">
        <v>0</v>
      </c>
      <c r="G19" s="11">
        <v>0</v>
      </c>
      <c r="H19" s="11">
        <v>0</v>
      </c>
      <c r="I19" s="11">
        <v>0</v>
      </c>
    </row>
    <row r="20" spans="1:9" x14ac:dyDescent="0.25">
      <c r="A20">
        <v>1200</v>
      </c>
      <c r="B20" t="s">
        <v>81</v>
      </c>
      <c r="C20" s="11">
        <v>175131810.22</v>
      </c>
      <c r="D20" s="11">
        <v>175131810.22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5">
      <c r="A21" t="s">
        <v>82</v>
      </c>
      <c r="B21" t="s">
        <v>87</v>
      </c>
      <c r="C21" s="11">
        <v>175131810.22</v>
      </c>
      <c r="D21" s="11">
        <v>175131810.22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x14ac:dyDescent="0.25">
      <c r="A22" t="s">
        <v>82</v>
      </c>
      <c r="B22" t="s">
        <v>88</v>
      </c>
      <c r="C22" s="11">
        <v>175131810.22</v>
      </c>
      <c r="D22" s="11">
        <v>175131810.22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x14ac:dyDescent="0.25">
      <c r="A23">
        <v>1410</v>
      </c>
      <c r="B23" t="s">
        <v>81</v>
      </c>
      <c r="C23" s="11">
        <v>168825000</v>
      </c>
      <c r="D23" s="11">
        <v>168825000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>
        <v>1415</v>
      </c>
      <c r="B24" t="s">
        <v>81</v>
      </c>
      <c r="C24" s="11">
        <v>39993.629999999997</v>
      </c>
      <c r="D24" s="11">
        <v>39993.629999999997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>
        <v>1415</v>
      </c>
      <c r="B25" t="s">
        <v>89</v>
      </c>
      <c r="C25" s="11">
        <v>-122474.68</v>
      </c>
      <c r="D25" s="11">
        <v>-122474.68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x14ac:dyDescent="0.25">
      <c r="A26">
        <v>1416</v>
      </c>
      <c r="B26" t="s">
        <v>89</v>
      </c>
      <c r="C26" s="11">
        <v>-4351921.88</v>
      </c>
      <c r="D26" s="11">
        <v>-4351921.88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>
        <v>1418</v>
      </c>
      <c r="B27" t="s">
        <v>81</v>
      </c>
      <c r="C27" s="11">
        <v>2163988.0499999998</v>
      </c>
      <c r="D27" s="11">
        <v>2163988.0499999998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5">
      <c r="A28" t="s">
        <v>82</v>
      </c>
      <c r="B28" t="s">
        <v>90</v>
      </c>
      <c r="C28" s="11">
        <v>166554585.12</v>
      </c>
      <c r="D28" s="11">
        <v>166554585.12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1:9" x14ac:dyDescent="0.25">
      <c r="A29" t="s">
        <v>82</v>
      </c>
      <c r="B29" t="s">
        <v>91</v>
      </c>
      <c r="C29" s="11">
        <v>166554585.12</v>
      </c>
      <c r="D29" s="11">
        <v>166554585.12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</row>
    <row r="30" spans="1:9" x14ac:dyDescent="0.25">
      <c r="A30">
        <v>1500</v>
      </c>
      <c r="B30" t="s">
        <v>81</v>
      </c>
      <c r="C30" s="11">
        <v>34626528.18</v>
      </c>
      <c r="D30" s="11">
        <v>21927628.379999999</v>
      </c>
      <c r="E30" s="11">
        <v>12340494.52</v>
      </c>
      <c r="F30" s="11">
        <v>67575.78</v>
      </c>
      <c r="G30" s="11">
        <v>0</v>
      </c>
      <c r="H30" s="11">
        <v>0</v>
      </c>
      <c r="I30" s="11">
        <v>290829.5</v>
      </c>
    </row>
    <row r="31" spans="1:9" x14ac:dyDescent="0.25">
      <c r="A31">
        <v>1502</v>
      </c>
      <c r="B31" t="s">
        <v>81</v>
      </c>
      <c r="C31" s="11">
        <v>16540467.08</v>
      </c>
      <c r="D31" s="11">
        <v>16540467.08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A32">
        <v>1508</v>
      </c>
      <c r="B32" t="s">
        <v>81</v>
      </c>
      <c r="C32" s="11">
        <v>702112.05</v>
      </c>
      <c r="D32" s="11">
        <v>702112.05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</row>
    <row r="33" spans="1:9" x14ac:dyDescent="0.25">
      <c r="A33">
        <v>1509</v>
      </c>
      <c r="B33" t="s">
        <v>89</v>
      </c>
      <c r="C33" s="11">
        <v>-1685780.06</v>
      </c>
      <c r="D33" s="11">
        <v>-851487.38</v>
      </c>
      <c r="E33" s="11">
        <v>-612796.47</v>
      </c>
      <c r="F33" s="11">
        <v>-3137.13</v>
      </c>
      <c r="G33" s="11">
        <v>0</v>
      </c>
      <c r="H33" s="11">
        <v>0</v>
      </c>
      <c r="I33" s="11">
        <v>-218359.08</v>
      </c>
    </row>
    <row r="34" spans="1:9" x14ac:dyDescent="0.25">
      <c r="A34" t="s">
        <v>82</v>
      </c>
      <c r="B34" t="s">
        <v>92</v>
      </c>
      <c r="C34" s="11">
        <v>50183327.25</v>
      </c>
      <c r="D34" s="11">
        <v>38318720.130000003</v>
      </c>
      <c r="E34" s="11">
        <v>11727698.050000001</v>
      </c>
      <c r="F34" s="11">
        <v>64438.65</v>
      </c>
      <c r="G34" s="11">
        <v>0</v>
      </c>
      <c r="H34" s="11">
        <v>0</v>
      </c>
      <c r="I34" s="11">
        <v>72470.42</v>
      </c>
    </row>
    <row r="35" spans="1:9" x14ac:dyDescent="0.25">
      <c r="A35">
        <v>1524</v>
      </c>
      <c r="B35" t="s">
        <v>81</v>
      </c>
      <c r="C35" s="11">
        <v>50000000</v>
      </c>
      <c r="D35" s="11">
        <v>50000000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5">
      <c r="A36">
        <v>1526</v>
      </c>
      <c r="B36" t="s">
        <v>81</v>
      </c>
      <c r="C36" s="11">
        <v>1082.19</v>
      </c>
      <c r="D36" s="11">
        <v>1082.19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5">
      <c r="A37">
        <v>1529</v>
      </c>
      <c r="B37" t="s">
        <v>89</v>
      </c>
      <c r="C37" s="11">
        <v>-26228868.379999999</v>
      </c>
      <c r="D37" s="11">
        <v>-26228868.379999999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x14ac:dyDescent="0.25">
      <c r="A38" t="s">
        <v>82</v>
      </c>
      <c r="B38" t="s">
        <v>93</v>
      </c>
      <c r="C38" s="11">
        <v>23772213.809999999</v>
      </c>
      <c r="D38" s="11">
        <v>23772213.809999999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</row>
    <row r="39" spans="1:9" x14ac:dyDescent="0.25">
      <c r="A39" t="s">
        <v>82</v>
      </c>
      <c r="B39" t="s">
        <v>94</v>
      </c>
      <c r="C39" s="11">
        <v>73955541.060000002</v>
      </c>
      <c r="D39" s="11">
        <v>62090933.939999998</v>
      </c>
      <c r="E39" s="11">
        <v>11727698.050000001</v>
      </c>
      <c r="F39" s="11">
        <v>64438.65</v>
      </c>
      <c r="G39" s="11">
        <v>0</v>
      </c>
      <c r="H39" s="11">
        <v>0</v>
      </c>
      <c r="I39" s="11">
        <v>72470.42</v>
      </c>
    </row>
    <row r="40" spans="1:9" x14ac:dyDescent="0.25">
      <c r="A40">
        <v>1811</v>
      </c>
      <c r="B40" t="s">
        <v>81</v>
      </c>
      <c r="C40" s="11">
        <v>13823686</v>
      </c>
      <c r="D40" s="11">
        <v>13823686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x14ac:dyDescent="0.25">
      <c r="A41">
        <v>1819</v>
      </c>
      <c r="B41" t="s">
        <v>81</v>
      </c>
      <c r="C41" s="11">
        <v>2267163.7599999998</v>
      </c>
      <c r="D41" s="11">
        <v>2267163.7599999998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x14ac:dyDescent="0.25">
      <c r="A42" t="s">
        <v>82</v>
      </c>
      <c r="B42" t="s">
        <v>95</v>
      </c>
      <c r="C42" s="11">
        <v>16090849.76</v>
      </c>
      <c r="D42" s="11">
        <v>16090849.76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x14ac:dyDescent="0.25">
      <c r="A43">
        <v>1890</v>
      </c>
      <c r="B43" t="s">
        <v>89</v>
      </c>
      <c r="C43" s="11">
        <v>-3300914.13</v>
      </c>
      <c r="D43" s="11">
        <v>-3300914.13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</row>
    <row r="44" spans="1:9" x14ac:dyDescent="0.25">
      <c r="A44" t="s">
        <v>82</v>
      </c>
      <c r="B44" t="s">
        <v>96</v>
      </c>
      <c r="C44" s="11">
        <v>-3300914.13</v>
      </c>
      <c r="D44" s="11">
        <v>-3300914.13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x14ac:dyDescent="0.25">
      <c r="A45" t="s">
        <v>82</v>
      </c>
      <c r="B45" t="s">
        <v>97</v>
      </c>
      <c r="C45" s="11">
        <v>12789935.630000001</v>
      </c>
      <c r="D45" s="11">
        <v>12789935.630000001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</row>
    <row r="46" spans="1:9" x14ac:dyDescent="0.25">
      <c r="A46" t="s">
        <v>82</v>
      </c>
      <c r="B46" t="s">
        <v>98</v>
      </c>
      <c r="C46" s="11">
        <v>607023303.28999996</v>
      </c>
      <c r="D46" s="11">
        <v>518993627.94999999</v>
      </c>
      <c r="E46" s="11">
        <v>87052371.340000004</v>
      </c>
      <c r="F46" s="11">
        <v>904833.58</v>
      </c>
      <c r="G46" s="11">
        <v>0</v>
      </c>
      <c r="H46" s="11">
        <v>0</v>
      </c>
      <c r="I46" s="11">
        <v>72470.42</v>
      </c>
    </row>
    <row r="47" spans="1:9" x14ac:dyDescent="0.25">
      <c r="A47">
        <v>2063</v>
      </c>
      <c r="B47" t="s">
        <v>81</v>
      </c>
      <c r="C47" s="11">
        <v>3131627945.21</v>
      </c>
      <c r="D47" s="11">
        <v>767881471.41999996</v>
      </c>
      <c r="E47" s="11">
        <v>2363746473.79</v>
      </c>
      <c r="F47" s="11">
        <v>0</v>
      </c>
      <c r="G47" s="11">
        <v>0</v>
      </c>
      <c r="H47" s="11">
        <v>0</v>
      </c>
      <c r="I47" s="11">
        <v>0</v>
      </c>
    </row>
    <row r="48" spans="1:9" x14ac:dyDescent="0.25">
      <c r="A48">
        <v>2066</v>
      </c>
      <c r="B48" t="s">
        <v>89</v>
      </c>
      <c r="C48" s="11">
        <v>-29476.03</v>
      </c>
      <c r="D48" s="11">
        <v>-29476.03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</row>
    <row r="49" spans="1:9" x14ac:dyDescent="0.25">
      <c r="A49">
        <v>2068</v>
      </c>
      <c r="B49" t="s">
        <v>81</v>
      </c>
      <c r="C49" s="11">
        <v>38253215.549999997</v>
      </c>
      <c r="D49" s="11">
        <v>14889341.119999999</v>
      </c>
      <c r="E49" s="11">
        <v>23363874.43</v>
      </c>
      <c r="F49" s="11">
        <v>0</v>
      </c>
      <c r="G49" s="11">
        <v>0</v>
      </c>
      <c r="H49" s="11">
        <v>0</v>
      </c>
      <c r="I49" s="11">
        <v>0</v>
      </c>
    </row>
    <row r="50" spans="1:9" x14ac:dyDescent="0.25">
      <c r="A50">
        <v>2069</v>
      </c>
      <c r="B50" t="s">
        <v>89</v>
      </c>
      <c r="C50" s="11">
        <v>-284476549.88999999</v>
      </c>
      <c r="D50" s="11">
        <v>-121528102.95</v>
      </c>
      <c r="E50" s="11">
        <v>-162948446.94</v>
      </c>
      <c r="F50" s="11">
        <v>0</v>
      </c>
      <c r="G50" s="11">
        <v>0</v>
      </c>
      <c r="H50" s="11">
        <v>0</v>
      </c>
      <c r="I50" s="11">
        <v>0</v>
      </c>
    </row>
    <row r="51" spans="1:9" x14ac:dyDescent="0.25">
      <c r="A51" t="s">
        <v>82</v>
      </c>
      <c r="B51" t="s">
        <v>99</v>
      </c>
      <c r="C51" s="11">
        <v>2885375134.8400002</v>
      </c>
      <c r="D51" s="11">
        <v>661213233.55999994</v>
      </c>
      <c r="E51" s="11">
        <v>2224161901.2800002</v>
      </c>
      <c r="F51" s="11">
        <v>0</v>
      </c>
      <c r="G51" s="11">
        <v>0</v>
      </c>
      <c r="H51" s="11">
        <v>0</v>
      </c>
      <c r="I51" s="11">
        <v>0</v>
      </c>
    </row>
    <row r="52" spans="1:9" x14ac:dyDescent="0.25">
      <c r="A52">
        <v>2071</v>
      </c>
      <c r="B52" t="s">
        <v>81</v>
      </c>
      <c r="C52" s="11">
        <v>493673.23</v>
      </c>
      <c r="D52" s="11">
        <v>493673.23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1:9" x14ac:dyDescent="0.25">
      <c r="A53">
        <v>2078</v>
      </c>
      <c r="B53" t="s">
        <v>81</v>
      </c>
      <c r="C53" s="11">
        <v>4525.66</v>
      </c>
      <c r="D53" s="11">
        <v>4525.66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1:9" x14ac:dyDescent="0.25">
      <c r="A54" t="s">
        <v>82</v>
      </c>
      <c r="B54" t="s">
        <v>100</v>
      </c>
      <c r="C54" s="11">
        <v>498198.89</v>
      </c>
      <c r="D54" s="11">
        <v>498198.89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1:9" x14ac:dyDescent="0.25">
      <c r="A55">
        <v>2083</v>
      </c>
      <c r="B55" t="s">
        <v>81</v>
      </c>
      <c r="C55" s="11">
        <v>61260047.68</v>
      </c>
      <c r="D55" s="11">
        <v>61260047.68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x14ac:dyDescent="0.25">
      <c r="A56">
        <v>2086</v>
      </c>
      <c r="B56" t="s">
        <v>89</v>
      </c>
      <c r="C56" s="11">
        <v>-58983.57</v>
      </c>
      <c r="D56" s="11">
        <v>-58983.57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x14ac:dyDescent="0.25">
      <c r="A57">
        <v>2088</v>
      </c>
      <c r="B57" t="s">
        <v>81</v>
      </c>
      <c r="C57" s="11">
        <v>1460055.54</v>
      </c>
      <c r="D57" s="11">
        <v>1460055.54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1:9" x14ac:dyDescent="0.25">
      <c r="A58">
        <v>2089</v>
      </c>
      <c r="B58" t="s">
        <v>89</v>
      </c>
      <c r="C58" s="11">
        <v>-2196915</v>
      </c>
      <c r="D58" s="11">
        <v>-2196915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</row>
    <row r="59" spans="1:9" x14ac:dyDescent="0.25">
      <c r="A59" t="s">
        <v>82</v>
      </c>
      <c r="B59" t="s">
        <v>101</v>
      </c>
      <c r="C59" s="11">
        <v>60464204.649999999</v>
      </c>
      <c r="D59" s="11">
        <v>60464204.649999999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</row>
    <row r="60" spans="1:9" x14ac:dyDescent="0.25">
      <c r="A60" t="s">
        <v>82</v>
      </c>
      <c r="B60" t="s">
        <v>102</v>
      </c>
      <c r="C60" s="11">
        <v>2946337538.3800001</v>
      </c>
      <c r="D60" s="11">
        <v>722175637.10000002</v>
      </c>
      <c r="E60" s="11">
        <v>2224161901.2800002</v>
      </c>
      <c r="F60" s="11">
        <v>0</v>
      </c>
      <c r="G60" s="11">
        <v>0</v>
      </c>
      <c r="H60" s="11">
        <v>0</v>
      </c>
      <c r="I60" s="11">
        <v>0</v>
      </c>
    </row>
    <row r="61" spans="1:9" x14ac:dyDescent="0.25">
      <c r="A61">
        <v>2203</v>
      </c>
      <c r="B61" t="s">
        <v>81</v>
      </c>
      <c r="C61" s="11">
        <v>38781617.07</v>
      </c>
      <c r="D61" s="11">
        <v>38729039.649999999</v>
      </c>
      <c r="E61" s="11">
        <v>52577.42</v>
      </c>
      <c r="F61" s="11">
        <v>0</v>
      </c>
      <c r="G61" s="11">
        <v>0</v>
      </c>
      <c r="H61" s="11">
        <v>0</v>
      </c>
      <c r="I61" s="11">
        <v>0</v>
      </c>
    </row>
    <row r="62" spans="1:9" x14ac:dyDescent="0.25">
      <c r="A62">
        <v>2206</v>
      </c>
      <c r="B62" t="s">
        <v>89</v>
      </c>
      <c r="C62" s="11">
        <v>-576219.75</v>
      </c>
      <c r="D62" s="11">
        <v>-576219.75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</row>
    <row r="63" spans="1:9" x14ac:dyDescent="0.25">
      <c r="A63">
        <v>2208</v>
      </c>
      <c r="B63" t="s">
        <v>81</v>
      </c>
      <c r="C63" s="11">
        <v>787105.92</v>
      </c>
      <c r="D63" s="11">
        <v>787105.92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</row>
    <row r="64" spans="1:9" x14ac:dyDescent="0.25">
      <c r="A64">
        <v>2209</v>
      </c>
      <c r="B64" t="s">
        <v>89</v>
      </c>
      <c r="C64" s="11">
        <v>-784305.87</v>
      </c>
      <c r="D64" s="11">
        <v>-731728.45</v>
      </c>
      <c r="E64" s="11">
        <v>-52577.42</v>
      </c>
      <c r="F64" s="11">
        <v>0</v>
      </c>
      <c r="G64" s="11">
        <v>0</v>
      </c>
      <c r="H64" s="11">
        <v>0</v>
      </c>
      <c r="I64" s="11">
        <v>0</v>
      </c>
    </row>
    <row r="65" spans="1:9" x14ac:dyDescent="0.25">
      <c r="A65" t="s">
        <v>82</v>
      </c>
      <c r="B65" t="s">
        <v>103</v>
      </c>
      <c r="C65" s="11">
        <v>38208197.369999997</v>
      </c>
      <c r="D65" s="11">
        <v>38208197.369999997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x14ac:dyDescent="0.25">
      <c r="A66">
        <v>2233</v>
      </c>
      <c r="B66" t="s">
        <v>81</v>
      </c>
      <c r="C66" s="11">
        <v>4703662.28</v>
      </c>
      <c r="D66" s="11">
        <v>4703662.28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x14ac:dyDescent="0.25">
      <c r="A67">
        <v>2236</v>
      </c>
      <c r="B67" t="s">
        <v>89</v>
      </c>
      <c r="C67" s="11">
        <v>-58790.44</v>
      </c>
      <c r="D67" s="11">
        <v>-58790.44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1:9" x14ac:dyDescent="0.25">
      <c r="A68">
        <v>2238</v>
      </c>
      <c r="B68" t="s">
        <v>81</v>
      </c>
      <c r="C68" s="11">
        <v>65525.84</v>
      </c>
      <c r="D68" s="11">
        <v>65525.84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1:9" x14ac:dyDescent="0.25">
      <c r="A69">
        <v>2239</v>
      </c>
      <c r="B69" t="s">
        <v>89</v>
      </c>
      <c r="C69" s="11">
        <v>-2154.84</v>
      </c>
      <c r="D69" s="11">
        <v>-2154.84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1:9" x14ac:dyDescent="0.25">
      <c r="A70" t="s">
        <v>82</v>
      </c>
      <c r="B70" t="s">
        <v>104</v>
      </c>
      <c r="C70" s="11">
        <v>4708242.84</v>
      </c>
      <c r="D70" s="11">
        <v>4708242.84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x14ac:dyDescent="0.25">
      <c r="A71" t="s">
        <v>82</v>
      </c>
      <c r="B71" t="s">
        <v>105</v>
      </c>
      <c r="C71" s="11">
        <v>42916440.210000001</v>
      </c>
      <c r="D71" s="11">
        <v>42916440.210000001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1:9" x14ac:dyDescent="0.25">
      <c r="A72">
        <v>2600</v>
      </c>
      <c r="B72" t="s">
        <v>81</v>
      </c>
      <c r="C72" s="11">
        <v>10501168.1</v>
      </c>
      <c r="D72" s="11">
        <v>10501168.1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1:9" x14ac:dyDescent="0.25">
      <c r="A73">
        <v>2607</v>
      </c>
      <c r="B73" t="s">
        <v>81</v>
      </c>
      <c r="C73" s="11">
        <v>173885.48</v>
      </c>
      <c r="D73" s="11">
        <v>173885.48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1:9" x14ac:dyDescent="0.25">
      <c r="A74">
        <v>2609</v>
      </c>
      <c r="B74" t="s">
        <v>89</v>
      </c>
      <c r="C74" s="11">
        <v>-164591.65</v>
      </c>
      <c r="D74" s="11">
        <v>-164591.65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1:9" x14ac:dyDescent="0.25">
      <c r="A75" t="s">
        <v>82</v>
      </c>
      <c r="B75" t="s">
        <v>106</v>
      </c>
      <c r="C75" s="11">
        <v>10510461.93</v>
      </c>
      <c r="D75" s="11">
        <v>10510461.93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1:9" x14ac:dyDescent="0.25">
      <c r="A76">
        <v>2625</v>
      </c>
      <c r="B76" t="s">
        <v>81</v>
      </c>
      <c r="C76" s="11">
        <v>7199248.8300000001</v>
      </c>
      <c r="D76" s="11">
        <v>7199248.8300000001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1:9" x14ac:dyDescent="0.25">
      <c r="A77">
        <v>2627</v>
      </c>
      <c r="B77" t="s">
        <v>81</v>
      </c>
      <c r="C77" s="11">
        <v>1686.58</v>
      </c>
      <c r="D77" s="11">
        <v>1686.58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1:9" x14ac:dyDescent="0.25">
      <c r="A78">
        <v>2629</v>
      </c>
      <c r="B78" t="s">
        <v>89</v>
      </c>
      <c r="C78" s="11">
        <v>-104109.61</v>
      </c>
      <c r="D78" s="11">
        <v>-104109.61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1:9" x14ac:dyDescent="0.25">
      <c r="A79" t="s">
        <v>82</v>
      </c>
      <c r="B79" t="s">
        <v>107</v>
      </c>
      <c r="C79" s="11">
        <v>7096825.7999999998</v>
      </c>
      <c r="D79" s="11">
        <v>7096825.7999999998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x14ac:dyDescent="0.25">
      <c r="A80" t="s">
        <v>82</v>
      </c>
      <c r="B80" t="s">
        <v>108</v>
      </c>
      <c r="C80" s="11">
        <v>17607287.73</v>
      </c>
      <c r="D80" s="11">
        <v>17607287.73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</row>
    <row r="81" spans="1:9" x14ac:dyDescent="0.25">
      <c r="A81">
        <v>2809</v>
      </c>
      <c r="B81" t="s">
        <v>81</v>
      </c>
      <c r="C81" s="11">
        <v>592635.39</v>
      </c>
      <c r="D81" s="11">
        <v>0</v>
      </c>
      <c r="E81" s="11">
        <v>592635.39</v>
      </c>
      <c r="F81" s="11">
        <v>0</v>
      </c>
      <c r="G81" s="11">
        <v>0</v>
      </c>
      <c r="H81" s="11">
        <v>0</v>
      </c>
      <c r="I81" s="11">
        <v>0</v>
      </c>
    </row>
    <row r="82" spans="1:9" x14ac:dyDescent="0.25">
      <c r="A82" t="s">
        <v>82</v>
      </c>
      <c r="B82" t="s">
        <v>109</v>
      </c>
      <c r="C82" s="11">
        <v>592635.39</v>
      </c>
      <c r="D82" s="11">
        <v>0</v>
      </c>
      <c r="E82" s="11">
        <v>592635.39</v>
      </c>
      <c r="F82" s="11">
        <v>0</v>
      </c>
      <c r="G82" s="11">
        <v>0</v>
      </c>
      <c r="H82" s="11">
        <v>0</v>
      </c>
      <c r="I82" s="11">
        <v>0</v>
      </c>
    </row>
    <row r="83" spans="1:9" x14ac:dyDescent="0.25">
      <c r="A83">
        <v>2890</v>
      </c>
      <c r="B83" t="s">
        <v>89</v>
      </c>
      <c r="C83" s="11">
        <v>-33378.480000000003</v>
      </c>
      <c r="D83" s="11">
        <v>-795</v>
      </c>
      <c r="E83" s="11">
        <v>-32583.48</v>
      </c>
      <c r="F83" s="11">
        <v>0</v>
      </c>
      <c r="G83" s="11">
        <v>0</v>
      </c>
      <c r="H83" s="11">
        <v>0</v>
      </c>
      <c r="I83" s="11">
        <v>0</v>
      </c>
    </row>
    <row r="84" spans="1:9" x14ac:dyDescent="0.25">
      <c r="A84" t="s">
        <v>82</v>
      </c>
      <c r="B84" t="s">
        <v>264</v>
      </c>
      <c r="C84" s="11">
        <v>-33378.480000000003</v>
      </c>
      <c r="D84" s="11">
        <v>-795</v>
      </c>
      <c r="E84" s="11">
        <v>-32583.48</v>
      </c>
      <c r="F84" s="11">
        <v>0</v>
      </c>
      <c r="G84" s="11">
        <v>0</v>
      </c>
      <c r="H84" s="11">
        <v>0</v>
      </c>
      <c r="I84" s="11">
        <v>0</v>
      </c>
    </row>
    <row r="85" spans="1:9" x14ac:dyDescent="0.25">
      <c r="A85" t="s">
        <v>82</v>
      </c>
      <c r="B85" t="s">
        <v>110</v>
      </c>
      <c r="C85" s="11">
        <v>559256.91</v>
      </c>
      <c r="D85" s="11">
        <v>-795</v>
      </c>
      <c r="E85" s="11">
        <v>560051.91</v>
      </c>
      <c r="F85" s="11">
        <v>0</v>
      </c>
      <c r="G85" s="11">
        <v>0</v>
      </c>
      <c r="H85" s="11">
        <v>0</v>
      </c>
      <c r="I85" s="11">
        <v>0</v>
      </c>
    </row>
    <row r="86" spans="1:9" x14ac:dyDescent="0.25">
      <c r="A86">
        <v>2924</v>
      </c>
      <c r="B86" t="s">
        <v>81</v>
      </c>
      <c r="C86" s="11">
        <v>10606717.58</v>
      </c>
      <c r="D86" s="11">
        <v>10096896.65</v>
      </c>
      <c r="E86" s="11">
        <v>509820.93</v>
      </c>
      <c r="F86" s="11">
        <v>0</v>
      </c>
      <c r="G86" s="11">
        <v>0</v>
      </c>
      <c r="H86" s="11">
        <v>0</v>
      </c>
      <c r="I86" s="11">
        <v>0</v>
      </c>
    </row>
    <row r="87" spans="1:9" x14ac:dyDescent="0.25">
      <c r="A87" t="s">
        <v>82</v>
      </c>
      <c r="B87" t="s">
        <v>111</v>
      </c>
      <c r="C87" s="11">
        <v>10606717.58</v>
      </c>
      <c r="D87" s="11">
        <v>10096896.65</v>
      </c>
      <c r="E87" s="11">
        <v>509820.93</v>
      </c>
      <c r="F87" s="11">
        <v>0</v>
      </c>
      <c r="G87" s="11">
        <v>0</v>
      </c>
      <c r="H87" s="11">
        <v>0</v>
      </c>
      <c r="I87" s="11">
        <v>0</v>
      </c>
    </row>
    <row r="88" spans="1:9" x14ac:dyDescent="0.25">
      <c r="A88" t="s">
        <v>82</v>
      </c>
      <c r="B88" t="s">
        <v>112</v>
      </c>
      <c r="C88" s="11">
        <v>10606717.58</v>
      </c>
      <c r="D88" s="11">
        <v>10096896.65</v>
      </c>
      <c r="E88" s="11">
        <v>509820.93</v>
      </c>
      <c r="F88" s="11">
        <v>0</v>
      </c>
      <c r="G88" s="11">
        <v>0</v>
      </c>
      <c r="H88" s="11">
        <v>0</v>
      </c>
      <c r="I88" s="11">
        <v>0</v>
      </c>
    </row>
    <row r="89" spans="1:9" x14ac:dyDescent="0.25">
      <c r="A89" t="s">
        <v>82</v>
      </c>
      <c r="B89" t="s">
        <v>113</v>
      </c>
      <c r="C89" s="11">
        <v>3018027240.8099999</v>
      </c>
      <c r="D89" s="11">
        <v>792795466.69000006</v>
      </c>
      <c r="E89" s="11">
        <v>2225231774.1199999</v>
      </c>
      <c r="F89" s="11">
        <v>0</v>
      </c>
      <c r="G89" s="11">
        <v>0</v>
      </c>
      <c r="H89" s="11">
        <v>0</v>
      </c>
      <c r="I89" s="11">
        <v>0</v>
      </c>
    </row>
    <row r="90" spans="1:9" x14ac:dyDescent="0.25">
      <c r="A90">
        <v>3043</v>
      </c>
      <c r="B90" t="s">
        <v>81</v>
      </c>
      <c r="C90" s="11">
        <v>37816</v>
      </c>
      <c r="D90" s="11">
        <v>37816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x14ac:dyDescent="0.25">
      <c r="A91" t="s">
        <v>82</v>
      </c>
      <c r="B91" t="s">
        <v>114</v>
      </c>
      <c r="C91" s="11">
        <v>37816</v>
      </c>
      <c r="D91" s="11">
        <v>37816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x14ac:dyDescent="0.25">
      <c r="A92" t="s">
        <v>82</v>
      </c>
      <c r="B92" t="s">
        <v>115</v>
      </c>
      <c r="C92" s="11">
        <v>37816</v>
      </c>
      <c r="D92" s="11">
        <v>37816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1:9" x14ac:dyDescent="0.25">
      <c r="A93">
        <v>3103</v>
      </c>
      <c r="B93" t="s">
        <v>81</v>
      </c>
      <c r="C93" s="11">
        <v>784000</v>
      </c>
      <c r="D93" s="11">
        <v>784000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</row>
    <row r="94" spans="1:9" x14ac:dyDescent="0.25">
      <c r="A94">
        <v>3107</v>
      </c>
      <c r="B94" t="s">
        <v>89</v>
      </c>
      <c r="C94" s="11">
        <v>-784000</v>
      </c>
      <c r="D94" s="11">
        <v>-784000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</row>
    <row r="95" spans="1:9" x14ac:dyDescent="0.25">
      <c r="A95" t="s">
        <v>82</v>
      </c>
      <c r="B95" t="s">
        <v>116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x14ac:dyDescent="0.25">
      <c r="A96" t="s">
        <v>82</v>
      </c>
      <c r="B96" t="s">
        <v>117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x14ac:dyDescent="0.25">
      <c r="A97">
        <v>3402</v>
      </c>
      <c r="B97" t="s">
        <v>81</v>
      </c>
      <c r="C97" s="11">
        <v>158160.07</v>
      </c>
      <c r="D97" s="11">
        <v>158160.07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</row>
    <row r="98" spans="1:9" x14ac:dyDescent="0.25">
      <c r="A98" t="s">
        <v>82</v>
      </c>
      <c r="B98" t="s">
        <v>118</v>
      </c>
      <c r="C98" s="11">
        <v>158160.07</v>
      </c>
      <c r="D98" s="11">
        <v>158160.07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1:9" x14ac:dyDescent="0.25">
      <c r="A99" t="s">
        <v>82</v>
      </c>
      <c r="B99" t="s">
        <v>119</v>
      </c>
      <c r="C99" s="11">
        <v>158160.07</v>
      </c>
      <c r="D99" s="11">
        <v>158160.07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spans="1:9" x14ac:dyDescent="0.25">
      <c r="A100">
        <v>3500</v>
      </c>
      <c r="B100" t="s">
        <v>81</v>
      </c>
      <c r="C100" s="11">
        <v>4803942.3600000003</v>
      </c>
      <c r="D100" s="11">
        <v>4803942.3600000003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1:9" x14ac:dyDescent="0.25">
      <c r="A101" t="s">
        <v>82</v>
      </c>
      <c r="B101" t="s">
        <v>120</v>
      </c>
      <c r="C101" s="11">
        <v>4803942.3600000003</v>
      </c>
      <c r="D101" s="11">
        <v>4803942.3600000003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x14ac:dyDescent="0.25">
      <c r="A102">
        <v>3510</v>
      </c>
      <c r="B102" t="s">
        <v>81</v>
      </c>
      <c r="C102" s="11">
        <v>1465399.54</v>
      </c>
      <c r="D102" s="11">
        <v>1465399.54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</row>
    <row r="103" spans="1:9" x14ac:dyDescent="0.25">
      <c r="A103">
        <v>3519</v>
      </c>
      <c r="B103" t="s">
        <v>81</v>
      </c>
      <c r="C103" s="11">
        <v>16023663.710000001</v>
      </c>
      <c r="D103" s="11">
        <v>16023663.710000001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</row>
    <row r="104" spans="1:9" x14ac:dyDescent="0.25">
      <c r="A104" t="s">
        <v>82</v>
      </c>
      <c r="B104" t="s">
        <v>121</v>
      </c>
      <c r="C104" s="11">
        <v>17489063.25</v>
      </c>
      <c r="D104" s="11">
        <v>17489063.25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x14ac:dyDescent="0.25">
      <c r="A105">
        <v>3520</v>
      </c>
      <c r="B105" t="s">
        <v>81</v>
      </c>
      <c r="C105" s="11">
        <v>1125.05</v>
      </c>
      <c r="D105" s="11">
        <v>1125.05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x14ac:dyDescent="0.25">
      <c r="A106">
        <v>3521</v>
      </c>
      <c r="B106" t="s">
        <v>81</v>
      </c>
      <c r="C106" s="11">
        <v>245480</v>
      </c>
      <c r="D106" s="11">
        <v>245480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x14ac:dyDescent="0.25">
      <c r="A107">
        <v>3522</v>
      </c>
      <c r="B107" t="s">
        <v>81</v>
      </c>
      <c r="C107" s="11">
        <v>6185.69</v>
      </c>
      <c r="D107" s="11">
        <v>6185.69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</row>
    <row r="108" spans="1:9" x14ac:dyDescent="0.25">
      <c r="A108" t="s">
        <v>82</v>
      </c>
      <c r="B108" t="s">
        <v>122</v>
      </c>
      <c r="C108" s="11">
        <v>252790.74</v>
      </c>
      <c r="D108" s="11">
        <v>252790.74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1:9" x14ac:dyDescent="0.25">
      <c r="A109">
        <v>3540</v>
      </c>
      <c r="B109" t="s">
        <v>81</v>
      </c>
      <c r="C109" s="11">
        <v>784074.51</v>
      </c>
      <c r="D109" s="11">
        <v>0</v>
      </c>
      <c r="E109" s="11">
        <v>784074.51</v>
      </c>
      <c r="F109" s="11">
        <v>0</v>
      </c>
      <c r="G109" s="11">
        <v>0</v>
      </c>
      <c r="H109" s="11">
        <v>0</v>
      </c>
      <c r="I109" s="11">
        <v>0</v>
      </c>
    </row>
    <row r="110" spans="1:9" x14ac:dyDescent="0.25">
      <c r="A110">
        <v>3542</v>
      </c>
      <c r="B110" t="s">
        <v>81</v>
      </c>
      <c r="C110" s="11">
        <v>108142.27</v>
      </c>
      <c r="D110" s="11">
        <v>108142.27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x14ac:dyDescent="0.25">
      <c r="A111">
        <v>3548</v>
      </c>
      <c r="B111" t="s">
        <v>81</v>
      </c>
      <c r="C111" s="11">
        <v>1391664.32</v>
      </c>
      <c r="D111" s="11">
        <v>1391664.32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x14ac:dyDescent="0.25">
      <c r="A112" t="s">
        <v>82</v>
      </c>
      <c r="B112" t="s">
        <v>123</v>
      </c>
      <c r="C112" s="11">
        <v>2283881.1</v>
      </c>
      <c r="D112" s="11">
        <v>1499806.59</v>
      </c>
      <c r="E112" s="11">
        <v>784074.51</v>
      </c>
      <c r="F112" s="11">
        <v>0</v>
      </c>
      <c r="G112" s="11">
        <v>0</v>
      </c>
      <c r="H112" s="11">
        <v>0</v>
      </c>
      <c r="I112" s="11">
        <v>0</v>
      </c>
    </row>
    <row r="113" spans="1:9" x14ac:dyDescent="0.25">
      <c r="A113">
        <v>3550</v>
      </c>
      <c r="B113" t="s">
        <v>81</v>
      </c>
      <c r="C113" s="11">
        <v>9300</v>
      </c>
      <c r="D113" s="11">
        <v>9300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</row>
    <row r="114" spans="1:9" x14ac:dyDescent="0.25">
      <c r="A114">
        <v>3551</v>
      </c>
      <c r="B114" t="s">
        <v>81</v>
      </c>
      <c r="C114" s="11">
        <v>69</v>
      </c>
      <c r="D114" s="11">
        <v>69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1:9" x14ac:dyDescent="0.25">
      <c r="A115">
        <v>3552</v>
      </c>
      <c r="B115" t="s">
        <v>81</v>
      </c>
      <c r="C115" s="11">
        <v>455597</v>
      </c>
      <c r="D115" s="11">
        <v>455597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</row>
    <row r="116" spans="1:9" x14ac:dyDescent="0.25">
      <c r="A116" t="s">
        <v>82</v>
      </c>
      <c r="B116" t="s">
        <v>124</v>
      </c>
      <c r="C116" s="11">
        <v>464966</v>
      </c>
      <c r="D116" s="11">
        <v>464966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x14ac:dyDescent="0.25">
      <c r="A117">
        <v>3570</v>
      </c>
      <c r="B117" t="s">
        <v>81</v>
      </c>
      <c r="C117" s="11">
        <v>104719.64</v>
      </c>
      <c r="D117" s="11">
        <v>104619.64</v>
      </c>
      <c r="E117" s="11">
        <v>0</v>
      </c>
      <c r="F117" s="11">
        <v>0</v>
      </c>
      <c r="G117" s="11">
        <v>100</v>
      </c>
      <c r="H117" s="11">
        <v>0</v>
      </c>
      <c r="I117" s="11">
        <v>0</v>
      </c>
    </row>
    <row r="118" spans="1:9" x14ac:dyDescent="0.25">
      <c r="A118">
        <v>3578</v>
      </c>
      <c r="B118" t="s">
        <v>81</v>
      </c>
      <c r="C118" s="11">
        <v>3243036.4</v>
      </c>
      <c r="D118" s="11">
        <v>3243036.4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1:9" x14ac:dyDescent="0.25">
      <c r="A119" t="s">
        <v>82</v>
      </c>
      <c r="B119" t="s">
        <v>125</v>
      </c>
      <c r="C119" s="11">
        <v>3347756.04</v>
      </c>
      <c r="D119" s="11">
        <v>3347656.04</v>
      </c>
      <c r="E119" s="11">
        <v>0</v>
      </c>
      <c r="F119" s="11">
        <v>0</v>
      </c>
      <c r="G119" s="11">
        <v>100</v>
      </c>
      <c r="H119" s="11">
        <v>0</v>
      </c>
      <c r="I119" s="11">
        <v>0</v>
      </c>
    </row>
    <row r="120" spans="1:9" x14ac:dyDescent="0.25">
      <c r="A120">
        <v>3590</v>
      </c>
      <c r="B120" t="s">
        <v>89</v>
      </c>
      <c r="C120" s="11">
        <v>-2398898.4700000002</v>
      </c>
      <c r="D120" s="11">
        <v>-2398898.4700000002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</row>
    <row r="121" spans="1:9" x14ac:dyDescent="0.25">
      <c r="A121">
        <v>3599</v>
      </c>
      <c r="B121" t="s">
        <v>89</v>
      </c>
      <c r="C121" s="11">
        <v>-1290359.8899999999</v>
      </c>
      <c r="D121" s="11">
        <v>-1290259.8899999999</v>
      </c>
      <c r="E121" s="11">
        <v>0</v>
      </c>
      <c r="F121" s="11">
        <v>0</v>
      </c>
      <c r="G121" s="11">
        <v>-100</v>
      </c>
      <c r="H121" s="11">
        <v>0</v>
      </c>
      <c r="I121" s="11">
        <v>0</v>
      </c>
    </row>
    <row r="122" spans="1:9" x14ac:dyDescent="0.25">
      <c r="A122" t="s">
        <v>82</v>
      </c>
      <c r="B122" t="s">
        <v>126</v>
      </c>
      <c r="C122" s="11">
        <v>-3689258.36</v>
      </c>
      <c r="D122" s="11">
        <v>-3689158.36</v>
      </c>
      <c r="E122" s="11">
        <v>0</v>
      </c>
      <c r="F122" s="11">
        <v>0</v>
      </c>
      <c r="G122" s="11">
        <v>-100</v>
      </c>
      <c r="H122" s="11">
        <v>0</v>
      </c>
      <c r="I122" s="11">
        <v>0</v>
      </c>
    </row>
    <row r="123" spans="1:9" x14ac:dyDescent="0.25">
      <c r="A123" t="s">
        <v>82</v>
      </c>
      <c r="B123" t="s">
        <v>127</v>
      </c>
      <c r="C123" s="11">
        <v>24953141.129999999</v>
      </c>
      <c r="D123" s="11">
        <v>24169066.620000001</v>
      </c>
      <c r="E123" s="11">
        <v>784074.51</v>
      </c>
      <c r="F123" s="11">
        <v>0</v>
      </c>
      <c r="G123" s="11">
        <v>0</v>
      </c>
      <c r="H123" s="11">
        <v>0</v>
      </c>
      <c r="I123" s="11">
        <v>0</v>
      </c>
    </row>
    <row r="124" spans="1:9" x14ac:dyDescent="0.25">
      <c r="A124">
        <v>3739</v>
      </c>
      <c r="B124" t="s">
        <v>81</v>
      </c>
      <c r="C124" s="11">
        <v>1148244.57</v>
      </c>
      <c r="D124" s="11">
        <v>117090.93</v>
      </c>
      <c r="E124" s="11">
        <v>1031153.64</v>
      </c>
      <c r="F124" s="11">
        <v>0</v>
      </c>
      <c r="G124" s="11">
        <v>0</v>
      </c>
      <c r="H124" s="11">
        <v>0</v>
      </c>
      <c r="I124" s="11">
        <v>0</v>
      </c>
    </row>
    <row r="125" spans="1:9" x14ac:dyDescent="0.25">
      <c r="A125" t="s">
        <v>82</v>
      </c>
      <c r="B125" t="s">
        <v>128</v>
      </c>
      <c r="C125" s="11">
        <v>1148244.57</v>
      </c>
      <c r="D125" s="11">
        <v>117090.93</v>
      </c>
      <c r="E125" s="11">
        <v>1031153.64</v>
      </c>
      <c r="F125" s="11">
        <v>0</v>
      </c>
      <c r="G125" s="11">
        <v>0</v>
      </c>
      <c r="H125" s="11">
        <v>0</v>
      </c>
      <c r="I125" s="11">
        <v>0</v>
      </c>
    </row>
    <row r="126" spans="1:9" x14ac:dyDescent="0.25">
      <c r="A126" t="s">
        <v>82</v>
      </c>
      <c r="B126" t="s">
        <v>129</v>
      </c>
      <c r="C126" s="11">
        <v>1148244.57</v>
      </c>
      <c r="D126" s="11">
        <v>117090.93</v>
      </c>
      <c r="E126" s="11">
        <v>1031153.64</v>
      </c>
      <c r="F126" s="11">
        <v>0</v>
      </c>
      <c r="G126" s="11">
        <v>0</v>
      </c>
      <c r="H126" s="11">
        <v>0</v>
      </c>
      <c r="I126" s="11">
        <v>0</v>
      </c>
    </row>
    <row r="127" spans="1:9" x14ac:dyDescent="0.25">
      <c r="A127">
        <v>3800</v>
      </c>
      <c r="B127" t="s">
        <v>81</v>
      </c>
      <c r="C127" s="11">
        <v>4746707160.5799999</v>
      </c>
      <c r="D127" s="11">
        <v>0</v>
      </c>
      <c r="E127" s="11">
        <v>4744318390.29</v>
      </c>
      <c r="F127" s="11">
        <v>2388770.29</v>
      </c>
      <c r="G127" s="11">
        <v>0</v>
      </c>
      <c r="H127" s="11">
        <v>0</v>
      </c>
      <c r="I127" s="11">
        <v>0</v>
      </c>
    </row>
    <row r="128" spans="1:9" x14ac:dyDescent="0.25">
      <c r="A128">
        <v>3801</v>
      </c>
      <c r="B128" t="s">
        <v>89</v>
      </c>
      <c r="C128" s="11">
        <v>-4746707160.5799999</v>
      </c>
      <c r="D128" s="11">
        <v>-4746707160.5799999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</row>
    <row r="129" spans="1:9" x14ac:dyDescent="0.25">
      <c r="A129" t="s">
        <v>82</v>
      </c>
      <c r="B129" t="s">
        <v>130</v>
      </c>
      <c r="C129" s="11">
        <v>0</v>
      </c>
      <c r="D129" s="11">
        <v>-4746707160.5799999</v>
      </c>
      <c r="E129" s="11">
        <v>4744318390.29</v>
      </c>
      <c r="F129" s="11">
        <v>2388770.29</v>
      </c>
      <c r="G129" s="11">
        <v>0</v>
      </c>
      <c r="H129" s="11">
        <v>0</v>
      </c>
      <c r="I129" s="11">
        <v>0</v>
      </c>
    </row>
    <row r="130" spans="1:9" x14ac:dyDescent="0.25">
      <c r="A130" t="s">
        <v>82</v>
      </c>
      <c r="B130" t="s">
        <v>131</v>
      </c>
      <c r="C130" s="11">
        <v>0</v>
      </c>
      <c r="D130" s="11">
        <v>-4746707160.5799999</v>
      </c>
      <c r="E130" s="11">
        <v>4744318390.29</v>
      </c>
      <c r="F130" s="11">
        <v>2388770.29</v>
      </c>
      <c r="G130" s="11">
        <v>0</v>
      </c>
      <c r="H130" s="11">
        <v>0</v>
      </c>
      <c r="I130" s="11">
        <v>0</v>
      </c>
    </row>
    <row r="131" spans="1:9" x14ac:dyDescent="0.25">
      <c r="A131" t="s">
        <v>82</v>
      </c>
      <c r="B131" t="s">
        <v>132</v>
      </c>
      <c r="C131" s="11">
        <v>26297361.77</v>
      </c>
      <c r="D131" s="11">
        <v>-4722225026.96</v>
      </c>
      <c r="E131" s="11">
        <v>4746133618.4399996</v>
      </c>
      <c r="F131" s="11">
        <v>2388770.29</v>
      </c>
      <c r="G131" s="11">
        <v>0</v>
      </c>
      <c r="H131" s="11">
        <v>0</v>
      </c>
      <c r="I131" s="11">
        <v>0</v>
      </c>
    </row>
    <row r="132" spans="1:9" x14ac:dyDescent="0.25">
      <c r="A132">
        <v>4300</v>
      </c>
      <c r="B132" t="s">
        <v>81</v>
      </c>
      <c r="C132" s="11">
        <v>5635998.4000000004</v>
      </c>
      <c r="D132" s="11">
        <v>5635998.4000000004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1:9" x14ac:dyDescent="0.25">
      <c r="A133">
        <v>4309</v>
      </c>
      <c r="B133" t="s">
        <v>89</v>
      </c>
      <c r="C133" s="11">
        <v>-3238485.94</v>
      </c>
      <c r="D133" s="11">
        <v>-3238485.94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</row>
    <row r="134" spans="1:9" x14ac:dyDescent="0.25">
      <c r="A134" t="s">
        <v>82</v>
      </c>
      <c r="B134" t="s">
        <v>133</v>
      </c>
      <c r="C134" s="11">
        <v>2397512.46</v>
      </c>
      <c r="D134" s="11">
        <v>2397512.46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</row>
    <row r="135" spans="1:9" x14ac:dyDescent="0.25">
      <c r="A135">
        <v>4310</v>
      </c>
      <c r="B135" t="s">
        <v>81</v>
      </c>
      <c r="C135" s="11">
        <v>981818.19</v>
      </c>
      <c r="D135" s="11">
        <v>981818.19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x14ac:dyDescent="0.25">
      <c r="A136" t="s">
        <v>82</v>
      </c>
      <c r="B136" t="s">
        <v>134</v>
      </c>
      <c r="C136" s="11">
        <v>981818.19</v>
      </c>
      <c r="D136" s="11">
        <v>981818.19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1:9" x14ac:dyDescent="0.25">
      <c r="A137" t="s">
        <v>82</v>
      </c>
      <c r="B137" t="s">
        <v>135</v>
      </c>
      <c r="C137" s="11">
        <v>3379330.65</v>
      </c>
      <c r="D137" s="11">
        <v>3379330.65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</row>
    <row r="138" spans="1:9" x14ac:dyDescent="0.25">
      <c r="A138">
        <v>4400</v>
      </c>
      <c r="B138" t="s">
        <v>81</v>
      </c>
      <c r="C138" s="11">
        <v>53699167.340000004</v>
      </c>
      <c r="D138" s="11">
        <v>53699167.340000004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1:9" x14ac:dyDescent="0.25">
      <c r="A139">
        <v>4409</v>
      </c>
      <c r="B139" t="s">
        <v>89</v>
      </c>
      <c r="C139" s="11">
        <v>-25616981.52</v>
      </c>
      <c r="D139" s="11">
        <v>-25616981.52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1:9" x14ac:dyDescent="0.25">
      <c r="A140" t="s">
        <v>82</v>
      </c>
      <c r="B140" t="s">
        <v>136</v>
      </c>
      <c r="C140" s="11">
        <v>28082185.82</v>
      </c>
      <c r="D140" s="11">
        <v>28082185.82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1:9" x14ac:dyDescent="0.25">
      <c r="A141">
        <v>4410</v>
      </c>
      <c r="B141" t="s">
        <v>81</v>
      </c>
      <c r="C141" s="11">
        <v>211700000</v>
      </c>
      <c r="D141" s="11">
        <v>211700000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1:9" x14ac:dyDescent="0.25">
      <c r="A142" t="s">
        <v>82</v>
      </c>
      <c r="B142" t="s">
        <v>137</v>
      </c>
      <c r="C142" s="11">
        <v>211700000</v>
      </c>
      <c r="D142" s="11">
        <v>211700000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1:9" x14ac:dyDescent="0.25">
      <c r="A143">
        <v>4430</v>
      </c>
      <c r="B143" t="s">
        <v>81</v>
      </c>
      <c r="C143" s="11">
        <v>443464</v>
      </c>
      <c r="D143" s="11">
        <v>443464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1:9" x14ac:dyDescent="0.25">
      <c r="A144" t="s">
        <v>82</v>
      </c>
      <c r="B144" t="s">
        <v>138</v>
      </c>
      <c r="C144" s="11">
        <v>443464</v>
      </c>
      <c r="D144" s="11">
        <v>443464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x14ac:dyDescent="0.25">
      <c r="A145" t="s">
        <v>82</v>
      </c>
      <c r="B145" t="s">
        <v>139</v>
      </c>
      <c r="C145" s="11">
        <v>240225649.81999999</v>
      </c>
      <c r="D145" s="11">
        <v>240225649.81999999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x14ac:dyDescent="0.25">
      <c r="A146">
        <v>4500</v>
      </c>
      <c r="B146" t="s">
        <v>81</v>
      </c>
      <c r="C146" s="11">
        <v>9718367.8699999992</v>
      </c>
      <c r="D146" s="11">
        <v>9718367.8699999992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x14ac:dyDescent="0.25">
      <c r="A147">
        <v>4509</v>
      </c>
      <c r="B147" t="s">
        <v>89</v>
      </c>
      <c r="C147" s="11">
        <v>-6808121.0599999996</v>
      </c>
      <c r="D147" s="11">
        <v>-6808121.0599999996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1:9" x14ac:dyDescent="0.25">
      <c r="A148" t="s">
        <v>82</v>
      </c>
      <c r="B148" t="s">
        <v>140</v>
      </c>
      <c r="C148" s="11">
        <v>2910246.81</v>
      </c>
      <c r="D148" s="11">
        <v>2910246.81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1:9" x14ac:dyDescent="0.25">
      <c r="A149">
        <v>4530</v>
      </c>
      <c r="B149" t="s">
        <v>81</v>
      </c>
      <c r="C149" s="11">
        <v>116068.42</v>
      </c>
      <c r="D149" s="11">
        <v>116068.42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</row>
    <row r="150" spans="1:9" x14ac:dyDescent="0.25">
      <c r="A150" t="s">
        <v>82</v>
      </c>
      <c r="B150" t="s">
        <v>141</v>
      </c>
      <c r="C150" s="11">
        <v>116068.42</v>
      </c>
      <c r="D150" s="11">
        <v>116068.42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x14ac:dyDescent="0.25">
      <c r="A151" t="s">
        <v>82</v>
      </c>
      <c r="B151" t="s">
        <v>142</v>
      </c>
      <c r="C151" s="11">
        <v>3026315.23</v>
      </c>
      <c r="D151" s="11">
        <v>3026315.23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</row>
    <row r="152" spans="1:9" x14ac:dyDescent="0.25">
      <c r="A152" t="s">
        <v>82</v>
      </c>
      <c r="B152" t="s">
        <v>143</v>
      </c>
      <c r="C152" s="11">
        <v>246631295.69999999</v>
      </c>
      <c r="D152" s="11">
        <v>246631295.69999999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</row>
    <row r="153" spans="1:9" x14ac:dyDescent="0.25">
      <c r="A153" t="s">
        <v>144</v>
      </c>
      <c r="B153" t="s">
        <v>145</v>
      </c>
      <c r="C153" s="11">
        <v>3897979201.5700002</v>
      </c>
      <c r="D153" s="11">
        <v>-3163804636.6199999</v>
      </c>
      <c r="E153" s="11">
        <v>7058417763.8999996</v>
      </c>
      <c r="F153" s="11">
        <v>3293603.87</v>
      </c>
      <c r="G153" s="11">
        <v>0</v>
      </c>
      <c r="H153" s="11">
        <v>0</v>
      </c>
      <c r="I153" s="11">
        <v>72470.42</v>
      </c>
    </row>
    <row r="154" spans="1:9" x14ac:dyDescent="0.25">
      <c r="A154">
        <v>1911</v>
      </c>
      <c r="B154" t="s">
        <v>89</v>
      </c>
      <c r="C154" s="11">
        <v>16318</v>
      </c>
      <c r="D154" s="11">
        <v>16318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x14ac:dyDescent="0.25">
      <c r="A155" t="s">
        <v>82</v>
      </c>
      <c r="B155" t="s">
        <v>278</v>
      </c>
      <c r="C155" s="11">
        <v>16318</v>
      </c>
      <c r="D155" s="11">
        <v>16318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</row>
    <row r="156" spans="1:9" x14ac:dyDescent="0.25">
      <c r="A156" t="s">
        <v>82</v>
      </c>
      <c r="B156" t="s">
        <v>279</v>
      </c>
      <c r="C156" s="11">
        <v>16318</v>
      </c>
      <c r="D156" s="11">
        <v>16318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</row>
    <row r="157" spans="1:9" x14ac:dyDescent="0.25">
      <c r="A157" t="s">
        <v>82</v>
      </c>
      <c r="B157" t="s">
        <v>98</v>
      </c>
      <c r="C157" s="11">
        <v>16318</v>
      </c>
      <c r="D157" s="11">
        <v>16318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</row>
    <row r="158" spans="1:9" x14ac:dyDescent="0.25">
      <c r="A158">
        <v>2560</v>
      </c>
      <c r="B158" t="s">
        <v>89</v>
      </c>
      <c r="C158" s="11">
        <v>1250</v>
      </c>
      <c r="D158" s="11">
        <v>1250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</row>
    <row r="159" spans="1:9" x14ac:dyDescent="0.25">
      <c r="A159" t="s">
        <v>82</v>
      </c>
      <c r="B159" t="s">
        <v>280</v>
      </c>
      <c r="C159" s="11">
        <v>1250</v>
      </c>
      <c r="D159" s="11">
        <v>1250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</row>
    <row r="160" spans="1:9" x14ac:dyDescent="0.25">
      <c r="A160" t="s">
        <v>82</v>
      </c>
      <c r="B160" t="s">
        <v>281</v>
      </c>
      <c r="C160" s="11">
        <v>1250</v>
      </c>
      <c r="D160" s="11">
        <v>1250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</row>
    <row r="161" spans="1:9" x14ac:dyDescent="0.25">
      <c r="A161">
        <v>2600</v>
      </c>
      <c r="B161" t="s">
        <v>89</v>
      </c>
      <c r="C161" s="11">
        <v>289119921.25999999</v>
      </c>
      <c r="D161" s="11">
        <v>170442110.75</v>
      </c>
      <c r="E161" s="11">
        <v>113320522.98</v>
      </c>
      <c r="F161" s="11">
        <v>164160.79999999999</v>
      </c>
      <c r="G161" s="11">
        <v>4245278.1399999997</v>
      </c>
      <c r="H161" s="11">
        <v>947848.59</v>
      </c>
      <c r="I161" s="11">
        <v>0</v>
      </c>
    </row>
    <row r="162" spans="1:9" x14ac:dyDescent="0.25">
      <c r="A162">
        <v>2601</v>
      </c>
      <c r="B162" t="s">
        <v>89</v>
      </c>
      <c r="C162" s="11">
        <v>298002.45</v>
      </c>
      <c r="D162" s="11">
        <v>298002.45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</row>
    <row r="163" spans="1:9" x14ac:dyDescent="0.25">
      <c r="A163">
        <v>2602</v>
      </c>
      <c r="B163" t="s">
        <v>89</v>
      </c>
      <c r="C163" s="11">
        <v>2799230.15</v>
      </c>
      <c r="D163" s="11">
        <v>2799230.15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</row>
    <row r="164" spans="1:9" x14ac:dyDescent="0.25">
      <c r="A164">
        <v>2604</v>
      </c>
      <c r="B164" t="s">
        <v>89</v>
      </c>
      <c r="C164" s="11">
        <v>134367.04000000001</v>
      </c>
      <c r="D164" s="11">
        <v>134367.04000000001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</row>
    <row r="165" spans="1:9" x14ac:dyDescent="0.25">
      <c r="A165">
        <v>2605</v>
      </c>
      <c r="B165" t="s">
        <v>89</v>
      </c>
      <c r="C165" s="11">
        <v>1740694.83</v>
      </c>
      <c r="D165" s="11">
        <v>1738686.83</v>
      </c>
      <c r="E165" s="11">
        <v>2008</v>
      </c>
      <c r="F165" s="11">
        <v>0</v>
      </c>
      <c r="G165" s="11">
        <v>0</v>
      </c>
      <c r="H165" s="11">
        <v>0</v>
      </c>
      <c r="I165" s="11">
        <v>0</v>
      </c>
    </row>
    <row r="166" spans="1:9" x14ac:dyDescent="0.25">
      <c r="A166">
        <v>2608</v>
      </c>
      <c r="B166" t="s">
        <v>89</v>
      </c>
      <c r="C166" s="11">
        <v>23055.7</v>
      </c>
      <c r="D166" s="11">
        <v>23055.7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</row>
    <row r="167" spans="1:9" x14ac:dyDescent="0.25">
      <c r="A167" t="s">
        <v>82</v>
      </c>
      <c r="B167" t="s">
        <v>106</v>
      </c>
      <c r="C167" s="11">
        <v>294115271.43000001</v>
      </c>
      <c r="D167" s="11">
        <v>175435452.91999999</v>
      </c>
      <c r="E167" s="11">
        <v>113322530.98</v>
      </c>
      <c r="F167" s="11">
        <v>164160.79999999999</v>
      </c>
      <c r="G167" s="11">
        <v>4245278.1399999997</v>
      </c>
      <c r="H167" s="11">
        <v>947848.59</v>
      </c>
      <c r="I167" s="11">
        <v>0</v>
      </c>
    </row>
    <row r="168" spans="1:9" x14ac:dyDescent="0.25">
      <c r="A168">
        <v>2610</v>
      </c>
      <c r="B168" t="s">
        <v>89</v>
      </c>
      <c r="C168" s="11">
        <v>1205592769.6900001</v>
      </c>
      <c r="D168" s="11">
        <v>140045929.58000001</v>
      </c>
      <c r="E168" s="11">
        <v>326060416.74000001</v>
      </c>
      <c r="F168" s="11">
        <v>0</v>
      </c>
      <c r="G168" s="11">
        <v>0</v>
      </c>
      <c r="H168" s="11">
        <v>739486423.37</v>
      </c>
      <c r="I168" s="11">
        <v>0</v>
      </c>
    </row>
    <row r="169" spans="1:9" x14ac:dyDescent="0.25">
      <c r="A169">
        <v>2616</v>
      </c>
      <c r="B169" t="s">
        <v>81</v>
      </c>
      <c r="C169" s="11">
        <v>-8611.4500000000007</v>
      </c>
      <c r="D169" s="11">
        <v>-7805.16</v>
      </c>
      <c r="E169" s="11">
        <v>0</v>
      </c>
      <c r="F169" s="11">
        <v>0</v>
      </c>
      <c r="G169" s="11">
        <v>0</v>
      </c>
      <c r="H169" s="11">
        <v>-806.29</v>
      </c>
      <c r="I169" s="11">
        <v>0</v>
      </c>
    </row>
    <row r="170" spans="1:9" x14ac:dyDescent="0.25">
      <c r="A170">
        <v>2616</v>
      </c>
      <c r="B170" t="s">
        <v>89</v>
      </c>
      <c r="C170" s="11">
        <v>74.75</v>
      </c>
      <c r="D170" s="11">
        <v>0</v>
      </c>
      <c r="E170" s="11">
        <v>0</v>
      </c>
      <c r="F170" s="11">
        <v>0</v>
      </c>
      <c r="G170" s="11">
        <v>0</v>
      </c>
      <c r="H170" s="11">
        <v>74.75</v>
      </c>
      <c r="I170" s="11">
        <v>0</v>
      </c>
    </row>
    <row r="171" spans="1:9" x14ac:dyDescent="0.25">
      <c r="A171">
        <v>2618</v>
      </c>
      <c r="B171" t="s">
        <v>89</v>
      </c>
      <c r="C171" s="11">
        <v>26488179.239999998</v>
      </c>
      <c r="D171" s="11">
        <v>968053.8</v>
      </c>
      <c r="E171" s="11">
        <v>625701.64</v>
      </c>
      <c r="F171" s="11">
        <v>0</v>
      </c>
      <c r="G171" s="11">
        <v>0</v>
      </c>
      <c r="H171" s="11">
        <v>24894423.800000001</v>
      </c>
      <c r="I171" s="11">
        <v>0</v>
      </c>
    </row>
    <row r="172" spans="1:9" x14ac:dyDescent="0.25">
      <c r="A172" t="s">
        <v>82</v>
      </c>
      <c r="B172" t="s">
        <v>146</v>
      </c>
      <c r="C172" s="11">
        <v>1232072412.23</v>
      </c>
      <c r="D172" s="11">
        <v>141006178.22</v>
      </c>
      <c r="E172" s="11">
        <v>326686118.38</v>
      </c>
      <c r="F172" s="11">
        <v>0</v>
      </c>
      <c r="G172" s="11">
        <v>0</v>
      </c>
      <c r="H172" s="11">
        <v>764380115.63</v>
      </c>
      <c r="I172" s="11">
        <v>0</v>
      </c>
    </row>
    <row r="173" spans="1:9" x14ac:dyDescent="0.25">
      <c r="A173">
        <v>2620</v>
      </c>
      <c r="B173" t="s">
        <v>89</v>
      </c>
      <c r="C173" s="11">
        <v>51368444.549999997</v>
      </c>
      <c r="D173" s="11">
        <v>22291560.989999998</v>
      </c>
      <c r="E173" s="11">
        <v>28985697.449999999</v>
      </c>
      <c r="F173" s="11">
        <v>8214.93</v>
      </c>
      <c r="G173" s="11">
        <v>71113.72</v>
      </c>
      <c r="H173" s="11">
        <v>11857.46</v>
      </c>
      <c r="I173" s="11">
        <v>0</v>
      </c>
    </row>
    <row r="174" spans="1:9" x14ac:dyDescent="0.25">
      <c r="A174">
        <v>2625</v>
      </c>
      <c r="B174" t="s">
        <v>89</v>
      </c>
      <c r="C174" s="11">
        <v>95563052.200000003</v>
      </c>
      <c r="D174" s="11">
        <v>53558426.649999999</v>
      </c>
      <c r="E174" s="11">
        <v>41659933.280000001</v>
      </c>
      <c r="F174" s="11">
        <v>0</v>
      </c>
      <c r="G174" s="11">
        <v>116611.77</v>
      </c>
      <c r="H174" s="11">
        <v>228080.5</v>
      </c>
      <c r="I174" s="11">
        <v>0</v>
      </c>
    </row>
    <row r="175" spans="1:9" x14ac:dyDescent="0.25">
      <c r="A175">
        <v>2628</v>
      </c>
      <c r="B175" t="s">
        <v>89</v>
      </c>
      <c r="C175" s="11">
        <v>202405.17</v>
      </c>
      <c r="D175" s="11">
        <v>30395.23</v>
      </c>
      <c r="E175" s="11">
        <v>172004.16</v>
      </c>
      <c r="F175" s="11">
        <v>0</v>
      </c>
      <c r="G175" s="11">
        <v>0</v>
      </c>
      <c r="H175" s="11">
        <v>5.78</v>
      </c>
      <c r="I175" s="11">
        <v>0</v>
      </c>
    </row>
    <row r="176" spans="1:9" x14ac:dyDescent="0.25">
      <c r="A176" t="s">
        <v>82</v>
      </c>
      <c r="B176" t="s">
        <v>107</v>
      </c>
      <c r="C176" s="11">
        <v>147133901.91999999</v>
      </c>
      <c r="D176" s="11">
        <v>75880382.870000005</v>
      </c>
      <c r="E176" s="11">
        <v>70817634.890000001</v>
      </c>
      <c r="F176" s="11">
        <v>8214.93</v>
      </c>
      <c r="G176" s="11">
        <v>187725.49</v>
      </c>
      <c r="H176" s="11">
        <v>239943.74</v>
      </c>
      <c r="I176" s="11">
        <v>0</v>
      </c>
    </row>
    <row r="177" spans="1:9" x14ac:dyDescent="0.25">
      <c r="A177">
        <v>2630</v>
      </c>
      <c r="B177" t="s">
        <v>89</v>
      </c>
      <c r="C177" s="11">
        <v>1457609008.7</v>
      </c>
      <c r="D177" s="11">
        <v>525994570.31999999</v>
      </c>
      <c r="E177" s="11">
        <v>930507246.13</v>
      </c>
      <c r="F177" s="11">
        <v>0</v>
      </c>
      <c r="G177" s="11">
        <v>374000</v>
      </c>
      <c r="H177" s="11">
        <v>733192.25</v>
      </c>
      <c r="I177" s="11">
        <v>0</v>
      </c>
    </row>
    <row r="178" spans="1:9" x14ac:dyDescent="0.25">
      <c r="A178">
        <v>2636</v>
      </c>
      <c r="B178" t="s">
        <v>81</v>
      </c>
      <c r="C178" s="11">
        <v>-349343.43</v>
      </c>
      <c r="D178" s="11">
        <v>-254331.99</v>
      </c>
      <c r="E178" s="11">
        <v>-94864.06</v>
      </c>
      <c r="F178" s="11">
        <v>0</v>
      </c>
      <c r="G178" s="11">
        <v>-54.97</v>
      </c>
      <c r="H178" s="11">
        <v>-92.41</v>
      </c>
      <c r="I178" s="11">
        <v>0</v>
      </c>
    </row>
    <row r="179" spans="1:9" x14ac:dyDescent="0.25">
      <c r="A179">
        <v>2636</v>
      </c>
      <c r="B179" t="s">
        <v>89</v>
      </c>
      <c r="C179" s="11">
        <v>231.66</v>
      </c>
      <c r="D179" s="11">
        <v>129.44</v>
      </c>
      <c r="E179" s="11">
        <v>102.22</v>
      </c>
      <c r="F179" s="11">
        <v>0</v>
      </c>
      <c r="G179" s="11">
        <v>0</v>
      </c>
      <c r="H179" s="11">
        <v>0</v>
      </c>
      <c r="I179" s="11">
        <v>0</v>
      </c>
    </row>
    <row r="180" spans="1:9" x14ac:dyDescent="0.25">
      <c r="A180">
        <v>2638</v>
      </c>
      <c r="B180" t="s">
        <v>89</v>
      </c>
      <c r="C180" s="11">
        <v>17963264.809999999</v>
      </c>
      <c r="D180" s="11">
        <v>10024241.529999999</v>
      </c>
      <c r="E180" s="11">
        <v>7926611.1600000001</v>
      </c>
      <c r="F180" s="11">
        <v>0</v>
      </c>
      <c r="G180" s="11">
        <v>2506.87</v>
      </c>
      <c r="H180" s="11">
        <v>9905.25</v>
      </c>
      <c r="I180" s="11">
        <v>0</v>
      </c>
    </row>
    <row r="181" spans="1:9" x14ac:dyDescent="0.25">
      <c r="A181" t="s">
        <v>82</v>
      </c>
      <c r="B181" t="s">
        <v>147</v>
      </c>
      <c r="C181" s="11">
        <v>1475223161.74</v>
      </c>
      <c r="D181" s="11">
        <v>535764609.30000001</v>
      </c>
      <c r="E181" s="11">
        <v>938339095.45000005</v>
      </c>
      <c r="F181" s="11">
        <v>0</v>
      </c>
      <c r="G181" s="11">
        <v>376451.9</v>
      </c>
      <c r="H181" s="11">
        <v>743005.09</v>
      </c>
      <c r="I181" s="11">
        <v>0</v>
      </c>
    </row>
    <row r="182" spans="1:9" x14ac:dyDescent="0.25">
      <c r="A182">
        <v>2650</v>
      </c>
      <c r="B182" t="s">
        <v>89</v>
      </c>
      <c r="C182" s="11">
        <v>40021689.659999996</v>
      </c>
      <c r="D182" s="11">
        <v>39995459.490000002</v>
      </c>
      <c r="E182" s="11">
        <v>26230.17</v>
      </c>
      <c r="F182" s="11">
        <v>0</v>
      </c>
      <c r="G182" s="11">
        <v>0</v>
      </c>
      <c r="H182" s="11">
        <v>0</v>
      </c>
      <c r="I182" s="11">
        <v>0</v>
      </c>
    </row>
    <row r="183" spans="1:9" x14ac:dyDescent="0.25">
      <c r="A183">
        <v>2651</v>
      </c>
      <c r="B183" t="s">
        <v>89</v>
      </c>
      <c r="C183" s="11">
        <v>6295516.3399999999</v>
      </c>
      <c r="D183" s="11">
        <v>5772800</v>
      </c>
      <c r="E183" s="11">
        <v>522716.34</v>
      </c>
      <c r="F183" s="11">
        <v>0</v>
      </c>
      <c r="G183" s="11">
        <v>0</v>
      </c>
      <c r="H183" s="11">
        <v>0</v>
      </c>
      <c r="I183" s="11">
        <v>0</v>
      </c>
    </row>
    <row r="184" spans="1:9" x14ac:dyDescent="0.25">
      <c r="A184">
        <v>2655</v>
      </c>
      <c r="B184" t="s">
        <v>89</v>
      </c>
      <c r="C184" s="11">
        <v>212.71</v>
      </c>
      <c r="D184" s="11">
        <v>212.71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x14ac:dyDescent="0.25">
      <c r="A185">
        <v>2656</v>
      </c>
      <c r="B185" t="s">
        <v>81</v>
      </c>
      <c r="C185" s="11">
        <v>-69.86</v>
      </c>
      <c r="D185" s="11">
        <v>-69.86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</row>
    <row r="186" spans="1:9" x14ac:dyDescent="0.25">
      <c r="A186">
        <v>2658</v>
      </c>
      <c r="B186" t="s">
        <v>89</v>
      </c>
      <c r="C186" s="11">
        <v>63948.56</v>
      </c>
      <c r="D186" s="11">
        <v>62061.82</v>
      </c>
      <c r="E186" s="11">
        <v>1886.74</v>
      </c>
      <c r="F186" s="11">
        <v>0</v>
      </c>
      <c r="G186" s="11">
        <v>0</v>
      </c>
      <c r="H186" s="11">
        <v>0</v>
      </c>
      <c r="I186" s="11">
        <v>0</v>
      </c>
    </row>
    <row r="187" spans="1:9" x14ac:dyDescent="0.25">
      <c r="A187" t="s">
        <v>82</v>
      </c>
      <c r="B187" t="s">
        <v>148</v>
      </c>
      <c r="C187" s="11">
        <v>46381297.409999996</v>
      </c>
      <c r="D187" s="11">
        <v>45830464.159999996</v>
      </c>
      <c r="E187" s="11">
        <v>550833.25</v>
      </c>
      <c r="F187" s="11">
        <v>0</v>
      </c>
      <c r="G187" s="11">
        <v>0</v>
      </c>
      <c r="H187" s="11">
        <v>0</v>
      </c>
      <c r="I187" s="11">
        <v>0</v>
      </c>
    </row>
    <row r="188" spans="1:9" x14ac:dyDescent="0.25">
      <c r="A188" t="s">
        <v>82</v>
      </c>
      <c r="B188" t="s">
        <v>108</v>
      </c>
      <c r="C188" s="11">
        <v>3194926044.73</v>
      </c>
      <c r="D188" s="11">
        <v>973917087.47000003</v>
      </c>
      <c r="E188" s="11">
        <v>1449716212.95</v>
      </c>
      <c r="F188" s="11">
        <v>172375.73</v>
      </c>
      <c r="G188" s="11">
        <v>4809455.53</v>
      </c>
      <c r="H188" s="11">
        <v>766310913.04999995</v>
      </c>
      <c r="I188" s="11">
        <v>0</v>
      </c>
    </row>
    <row r="189" spans="1:9" x14ac:dyDescent="0.25">
      <c r="A189">
        <v>2900</v>
      </c>
      <c r="B189" t="s">
        <v>89</v>
      </c>
      <c r="C189" s="11">
        <v>70318622.129999995</v>
      </c>
      <c r="D189" s="11">
        <v>68981184.140000001</v>
      </c>
      <c r="E189" s="11">
        <v>1180856.74</v>
      </c>
      <c r="F189" s="11">
        <v>156581.25</v>
      </c>
      <c r="G189" s="11">
        <v>0</v>
      </c>
      <c r="H189" s="11">
        <v>0</v>
      </c>
      <c r="I189" s="11">
        <v>0</v>
      </c>
    </row>
    <row r="190" spans="1:9" x14ac:dyDescent="0.25">
      <c r="A190">
        <v>2902</v>
      </c>
      <c r="B190" t="s">
        <v>89</v>
      </c>
      <c r="C190" s="11">
        <v>1415292.93</v>
      </c>
      <c r="D190" s="11">
        <v>1415292.93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</row>
    <row r="191" spans="1:9" x14ac:dyDescent="0.25">
      <c r="A191">
        <v>2903</v>
      </c>
      <c r="B191" t="s">
        <v>89</v>
      </c>
      <c r="C191" s="11">
        <v>1409298.69</v>
      </c>
      <c r="D191" s="11">
        <v>1237134.21</v>
      </c>
      <c r="E191" s="11">
        <v>139983.37</v>
      </c>
      <c r="F191" s="11">
        <v>3.27</v>
      </c>
      <c r="G191" s="11">
        <v>17848.04</v>
      </c>
      <c r="H191" s="11">
        <v>14329.8</v>
      </c>
      <c r="I191" s="11">
        <v>0</v>
      </c>
    </row>
    <row r="192" spans="1:9" x14ac:dyDescent="0.25">
      <c r="A192">
        <v>2909</v>
      </c>
      <c r="B192" t="s">
        <v>89</v>
      </c>
      <c r="C192" s="11">
        <v>789024.04</v>
      </c>
      <c r="D192" s="11">
        <v>723404.41</v>
      </c>
      <c r="E192" s="11">
        <v>64869.1</v>
      </c>
      <c r="F192" s="11">
        <v>250.53</v>
      </c>
      <c r="G192" s="11">
        <v>500</v>
      </c>
      <c r="H192" s="11">
        <v>0</v>
      </c>
      <c r="I192" s="11">
        <v>0</v>
      </c>
    </row>
    <row r="193" spans="1:9" x14ac:dyDescent="0.25">
      <c r="A193" t="s">
        <v>82</v>
      </c>
      <c r="B193" t="s">
        <v>149</v>
      </c>
      <c r="C193" s="11">
        <v>73932237.790000007</v>
      </c>
      <c r="D193" s="11">
        <v>72357015.689999998</v>
      </c>
      <c r="E193" s="11">
        <v>1385709.21</v>
      </c>
      <c r="F193" s="11">
        <v>156835.04999999999</v>
      </c>
      <c r="G193" s="11">
        <v>18348.04</v>
      </c>
      <c r="H193" s="11">
        <v>14329.8</v>
      </c>
      <c r="I193" s="11">
        <v>0</v>
      </c>
    </row>
    <row r="194" spans="1:9" x14ac:dyDescent="0.25">
      <c r="A194">
        <v>2920</v>
      </c>
      <c r="B194" t="s">
        <v>89</v>
      </c>
      <c r="C194" s="11">
        <v>11522726.07</v>
      </c>
      <c r="D194" s="11">
        <v>11522726.07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</row>
    <row r="195" spans="1:9" x14ac:dyDescent="0.25">
      <c r="A195">
        <v>2924</v>
      </c>
      <c r="B195" t="s">
        <v>89</v>
      </c>
      <c r="C195" s="11">
        <v>6498962.2699999996</v>
      </c>
      <c r="D195" s="11">
        <v>2408470.64</v>
      </c>
      <c r="E195" s="11">
        <v>4090491.63</v>
      </c>
      <c r="F195" s="11">
        <v>0</v>
      </c>
      <c r="G195" s="11">
        <v>0</v>
      </c>
      <c r="H195" s="11">
        <v>0</v>
      </c>
      <c r="I195" s="11">
        <v>0</v>
      </c>
    </row>
    <row r="196" spans="1:9" x14ac:dyDescent="0.25">
      <c r="A196" t="s">
        <v>82</v>
      </c>
      <c r="B196" t="s">
        <v>111</v>
      </c>
      <c r="C196" s="11">
        <v>18021688.34</v>
      </c>
      <c r="D196" s="11">
        <v>13931196.710000001</v>
      </c>
      <c r="E196" s="11">
        <v>4090491.63</v>
      </c>
      <c r="F196" s="11">
        <v>0</v>
      </c>
      <c r="G196" s="11">
        <v>0</v>
      </c>
      <c r="H196" s="11">
        <v>0</v>
      </c>
      <c r="I196" s="11">
        <v>0</v>
      </c>
    </row>
    <row r="197" spans="1:9" x14ac:dyDescent="0.25">
      <c r="A197" t="s">
        <v>82</v>
      </c>
      <c r="B197" t="s">
        <v>112</v>
      </c>
      <c r="C197" s="11">
        <v>91953926.129999995</v>
      </c>
      <c r="D197" s="11">
        <v>86288212.400000006</v>
      </c>
      <c r="E197" s="11">
        <v>5476200.8399999999</v>
      </c>
      <c r="F197" s="11">
        <v>156835.04999999999</v>
      </c>
      <c r="G197" s="11">
        <v>18348.04</v>
      </c>
      <c r="H197" s="11">
        <v>14329.8</v>
      </c>
      <c r="I197" s="11">
        <v>0</v>
      </c>
    </row>
    <row r="198" spans="1:9" x14ac:dyDescent="0.25">
      <c r="A198" t="s">
        <v>82</v>
      </c>
      <c r="B198" t="s">
        <v>113</v>
      </c>
      <c r="C198" s="11">
        <v>3286881220.8600001</v>
      </c>
      <c r="D198" s="11">
        <v>1060206549.87</v>
      </c>
      <c r="E198" s="11">
        <v>1455192413.79</v>
      </c>
      <c r="F198" s="11">
        <v>329210.78000000003</v>
      </c>
      <c r="G198" s="11">
        <v>4827803.57</v>
      </c>
      <c r="H198" s="11">
        <v>766325242.85000002</v>
      </c>
      <c r="I198" s="11">
        <v>0</v>
      </c>
    </row>
    <row r="199" spans="1:9" x14ac:dyDescent="0.25">
      <c r="A199">
        <v>3320</v>
      </c>
      <c r="B199" t="s">
        <v>89</v>
      </c>
      <c r="C199" s="11">
        <v>13096737.609999999</v>
      </c>
      <c r="D199" s="11">
        <v>0</v>
      </c>
      <c r="E199" s="11">
        <v>12947771.82</v>
      </c>
      <c r="F199" s="11">
        <v>0</v>
      </c>
      <c r="G199" s="11">
        <v>0</v>
      </c>
      <c r="H199" s="11">
        <v>148965.79</v>
      </c>
      <c r="I199" s="11">
        <v>0</v>
      </c>
    </row>
    <row r="200" spans="1:9" x14ac:dyDescent="0.25">
      <c r="A200">
        <v>3326</v>
      </c>
      <c r="B200" t="s">
        <v>81</v>
      </c>
      <c r="C200" s="11">
        <v>-2010.69</v>
      </c>
      <c r="D200" s="11">
        <v>0</v>
      </c>
      <c r="E200" s="11">
        <v>-1987.89</v>
      </c>
      <c r="F200" s="11">
        <v>0</v>
      </c>
      <c r="G200" s="11">
        <v>0</v>
      </c>
      <c r="H200" s="11">
        <v>-22.8</v>
      </c>
      <c r="I200" s="11">
        <v>0</v>
      </c>
    </row>
    <row r="201" spans="1:9" x14ac:dyDescent="0.25">
      <c r="A201">
        <v>3328</v>
      </c>
      <c r="B201" t="s">
        <v>89</v>
      </c>
      <c r="C201" s="11">
        <v>221348.01</v>
      </c>
      <c r="D201" s="11">
        <v>0</v>
      </c>
      <c r="E201" s="11">
        <v>216123.87</v>
      </c>
      <c r="F201" s="11">
        <v>0</v>
      </c>
      <c r="G201" s="11">
        <v>0</v>
      </c>
      <c r="H201" s="11">
        <v>5224.1400000000003</v>
      </c>
      <c r="I201" s="11">
        <v>0</v>
      </c>
    </row>
    <row r="202" spans="1:9" x14ac:dyDescent="0.25">
      <c r="A202" t="s">
        <v>82</v>
      </c>
      <c r="B202" t="s">
        <v>150</v>
      </c>
      <c r="C202" s="11">
        <v>13316074.93</v>
      </c>
      <c r="D202" s="11">
        <v>0</v>
      </c>
      <c r="E202" s="11">
        <v>13161907.800000001</v>
      </c>
      <c r="F202" s="11">
        <v>0</v>
      </c>
      <c r="G202" s="11">
        <v>0</v>
      </c>
      <c r="H202" s="11">
        <v>154167.13</v>
      </c>
      <c r="I202" s="11">
        <v>0</v>
      </c>
    </row>
    <row r="203" spans="1:9" x14ac:dyDescent="0.25">
      <c r="A203">
        <v>3353</v>
      </c>
      <c r="B203" t="s">
        <v>89</v>
      </c>
      <c r="C203" s="11">
        <v>621890.36</v>
      </c>
      <c r="D203" s="11">
        <v>621890.36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</row>
    <row r="204" spans="1:9" x14ac:dyDescent="0.25">
      <c r="A204" t="s">
        <v>82</v>
      </c>
      <c r="B204" t="s">
        <v>151</v>
      </c>
      <c r="C204" s="11">
        <v>621890.36</v>
      </c>
      <c r="D204" s="11">
        <v>621890.36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</row>
    <row r="205" spans="1:9" x14ac:dyDescent="0.25">
      <c r="A205" t="s">
        <v>82</v>
      </c>
      <c r="B205" t="s">
        <v>152</v>
      </c>
      <c r="C205" s="11">
        <v>13937965.289999999</v>
      </c>
      <c r="D205" s="11">
        <v>621890.36</v>
      </c>
      <c r="E205" s="11">
        <v>13161907.800000001</v>
      </c>
      <c r="F205" s="11">
        <v>0</v>
      </c>
      <c r="G205" s="11">
        <v>0</v>
      </c>
      <c r="H205" s="11">
        <v>154167.13</v>
      </c>
      <c r="I205" s="11">
        <v>0</v>
      </c>
    </row>
    <row r="206" spans="1:9" x14ac:dyDescent="0.25">
      <c r="A206">
        <v>3600</v>
      </c>
      <c r="B206" t="s">
        <v>89</v>
      </c>
      <c r="C206" s="11">
        <v>676664.47</v>
      </c>
      <c r="D206" s="11">
        <v>676134.47</v>
      </c>
      <c r="E206" s="11">
        <v>0</v>
      </c>
      <c r="F206" s="11">
        <v>0</v>
      </c>
      <c r="G206" s="11">
        <v>530</v>
      </c>
      <c r="H206" s="11">
        <v>0</v>
      </c>
      <c r="I206" s="11">
        <v>0</v>
      </c>
    </row>
    <row r="207" spans="1:9" x14ac:dyDescent="0.25">
      <c r="A207" t="s">
        <v>82</v>
      </c>
      <c r="B207" t="s">
        <v>153</v>
      </c>
      <c r="C207" s="11">
        <v>676664.47</v>
      </c>
      <c r="D207" s="11">
        <v>676134.47</v>
      </c>
      <c r="E207" s="11">
        <v>0</v>
      </c>
      <c r="F207" s="11">
        <v>0</v>
      </c>
      <c r="G207" s="11">
        <v>530</v>
      </c>
      <c r="H207" s="11">
        <v>0</v>
      </c>
      <c r="I207" s="11">
        <v>0</v>
      </c>
    </row>
    <row r="208" spans="1:9" x14ac:dyDescent="0.25">
      <c r="A208">
        <v>3610</v>
      </c>
      <c r="B208" t="s">
        <v>89</v>
      </c>
      <c r="C208" s="11">
        <v>11760</v>
      </c>
      <c r="D208" s="11">
        <v>11760</v>
      </c>
      <c r="E208" s="11">
        <v>0</v>
      </c>
      <c r="F208" s="11">
        <v>0</v>
      </c>
      <c r="G208" s="11">
        <v>0</v>
      </c>
      <c r="H208" s="11">
        <v>0</v>
      </c>
      <c r="I208" s="11">
        <v>0</v>
      </c>
    </row>
    <row r="209" spans="1:9" x14ac:dyDescent="0.25">
      <c r="A209" t="s">
        <v>82</v>
      </c>
      <c r="B209" t="s">
        <v>154</v>
      </c>
      <c r="C209" s="11">
        <v>11760</v>
      </c>
      <c r="D209" s="11">
        <v>11760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</row>
    <row r="210" spans="1:9" x14ac:dyDescent="0.25">
      <c r="A210">
        <v>3622</v>
      </c>
      <c r="B210" t="s">
        <v>89</v>
      </c>
      <c r="C210" s="11">
        <v>2673677.4300000002</v>
      </c>
      <c r="D210" s="11">
        <v>2673677.4300000002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</row>
    <row r="211" spans="1:9" x14ac:dyDescent="0.25">
      <c r="A211">
        <v>3623</v>
      </c>
      <c r="B211" t="s">
        <v>89</v>
      </c>
      <c r="C211" s="11">
        <v>930400</v>
      </c>
      <c r="D211" s="11">
        <v>930400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x14ac:dyDescent="0.25">
      <c r="A212" t="s">
        <v>82</v>
      </c>
      <c r="B212" t="s">
        <v>155</v>
      </c>
      <c r="C212" s="11">
        <v>3604077.43</v>
      </c>
      <c r="D212" s="11">
        <v>3604077.43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x14ac:dyDescent="0.25">
      <c r="A213">
        <v>3640</v>
      </c>
      <c r="B213" t="s">
        <v>89</v>
      </c>
      <c r="C213" s="11">
        <v>783000</v>
      </c>
      <c r="D213" s="11">
        <v>783000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</row>
    <row r="214" spans="1:9" x14ac:dyDescent="0.25">
      <c r="A214">
        <v>3648</v>
      </c>
      <c r="B214" t="s">
        <v>89</v>
      </c>
      <c r="C214" s="11">
        <v>5153674.04</v>
      </c>
      <c r="D214" s="11">
        <v>5093006.5599999996</v>
      </c>
      <c r="E214" s="11">
        <v>0</v>
      </c>
      <c r="F214" s="11">
        <v>0</v>
      </c>
      <c r="G214" s="11">
        <v>60667.48</v>
      </c>
      <c r="H214" s="11">
        <v>0</v>
      </c>
      <c r="I214" s="11">
        <v>0</v>
      </c>
    </row>
    <row r="215" spans="1:9" x14ac:dyDescent="0.25">
      <c r="A215" t="s">
        <v>82</v>
      </c>
      <c r="B215" t="s">
        <v>156</v>
      </c>
      <c r="C215" s="11">
        <v>5936674.04</v>
      </c>
      <c r="D215" s="11">
        <v>5876006.5599999996</v>
      </c>
      <c r="E215" s="11">
        <v>0</v>
      </c>
      <c r="F215" s="11">
        <v>0</v>
      </c>
      <c r="G215" s="11">
        <v>60667.48</v>
      </c>
      <c r="H215" s="11">
        <v>0</v>
      </c>
      <c r="I215" s="11">
        <v>0</v>
      </c>
    </row>
    <row r="216" spans="1:9" x14ac:dyDescent="0.25">
      <c r="A216">
        <v>3653</v>
      </c>
      <c r="B216" t="s">
        <v>89</v>
      </c>
      <c r="C216" s="11">
        <v>9976.65</v>
      </c>
      <c r="D216" s="11">
        <v>9976.65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</row>
    <row r="217" spans="1:9" x14ac:dyDescent="0.25">
      <c r="A217">
        <v>3658</v>
      </c>
      <c r="B217" t="s">
        <v>89</v>
      </c>
      <c r="C217" s="11">
        <v>6384455.3499999996</v>
      </c>
      <c r="D217" s="11">
        <v>6384455.3499999996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</row>
    <row r="218" spans="1:9" x14ac:dyDescent="0.25">
      <c r="A218" t="s">
        <v>82</v>
      </c>
      <c r="B218" t="s">
        <v>157</v>
      </c>
      <c r="C218" s="11">
        <v>6394432</v>
      </c>
      <c r="D218" s="11">
        <v>6394432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</row>
    <row r="219" spans="1:9" x14ac:dyDescent="0.25">
      <c r="A219">
        <v>3678</v>
      </c>
      <c r="B219" t="s">
        <v>89</v>
      </c>
      <c r="C219" s="11">
        <v>37165.26</v>
      </c>
      <c r="D219" s="11">
        <v>37165.26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</row>
    <row r="220" spans="1:9" x14ac:dyDescent="0.25">
      <c r="A220" t="s">
        <v>82</v>
      </c>
      <c r="B220" t="s">
        <v>158</v>
      </c>
      <c r="C220" s="11">
        <v>37165.26</v>
      </c>
      <c r="D220" s="11">
        <v>37165.26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</row>
    <row r="221" spans="1:9" x14ac:dyDescent="0.25">
      <c r="A221">
        <v>3690</v>
      </c>
      <c r="B221" t="s">
        <v>89</v>
      </c>
      <c r="C221" s="11">
        <v>429659.14</v>
      </c>
      <c r="D221" s="11">
        <v>427182.97</v>
      </c>
      <c r="E221" s="11">
        <v>1795.27</v>
      </c>
      <c r="F221" s="11">
        <v>0</v>
      </c>
      <c r="G221" s="11">
        <v>680.9</v>
      </c>
      <c r="H221" s="11">
        <v>0</v>
      </c>
      <c r="I221" s="11">
        <v>0</v>
      </c>
    </row>
    <row r="222" spans="1:9" x14ac:dyDescent="0.25">
      <c r="A222">
        <v>3692</v>
      </c>
      <c r="B222" t="s">
        <v>89</v>
      </c>
      <c r="C222" s="11">
        <v>1262263.58</v>
      </c>
      <c r="D222" s="11">
        <v>34741.980000000003</v>
      </c>
      <c r="E222" s="11">
        <v>1227521.6000000001</v>
      </c>
      <c r="F222" s="11">
        <v>0</v>
      </c>
      <c r="G222" s="11">
        <v>0</v>
      </c>
      <c r="H222" s="11">
        <v>0</v>
      </c>
      <c r="I222" s="11">
        <v>0</v>
      </c>
    </row>
    <row r="223" spans="1:9" x14ac:dyDescent="0.25">
      <c r="A223" t="s">
        <v>82</v>
      </c>
      <c r="B223" t="s">
        <v>159</v>
      </c>
      <c r="C223" s="11">
        <v>1691922.72</v>
      </c>
      <c r="D223" s="11">
        <v>461924.95</v>
      </c>
      <c r="E223" s="11">
        <v>1229316.8700000001</v>
      </c>
      <c r="F223" s="11">
        <v>0</v>
      </c>
      <c r="G223" s="11">
        <v>680.9</v>
      </c>
      <c r="H223" s="11">
        <v>0</v>
      </c>
      <c r="I223" s="11">
        <v>0</v>
      </c>
    </row>
    <row r="224" spans="1:9" x14ac:dyDescent="0.25">
      <c r="A224" t="s">
        <v>82</v>
      </c>
      <c r="B224" t="s">
        <v>160</v>
      </c>
      <c r="C224" s="11">
        <v>18352695.920000002</v>
      </c>
      <c r="D224" s="11">
        <v>17061500.670000002</v>
      </c>
      <c r="E224" s="11">
        <v>1229316.8700000001</v>
      </c>
      <c r="F224" s="11">
        <v>0</v>
      </c>
      <c r="G224" s="11">
        <v>61878.38</v>
      </c>
      <c r="H224" s="11">
        <v>0</v>
      </c>
      <c r="I224" s="11">
        <v>0</v>
      </c>
    </row>
    <row r="225" spans="1:9" x14ac:dyDescent="0.25">
      <c r="A225">
        <v>3720</v>
      </c>
      <c r="B225" t="s">
        <v>89</v>
      </c>
      <c r="C225" s="11">
        <v>219207.67999999999</v>
      </c>
      <c r="D225" s="11">
        <v>132175.41</v>
      </c>
      <c r="E225" s="11">
        <v>87032.27</v>
      </c>
      <c r="F225" s="11">
        <v>0</v>
      </c>
      <c r="G225" s="11">
        <v>0</v>
      </c>
      <c r="H225" s="11">
        <v>0</v>
      </c>
      <c r="I225" s="11">
        <v>0</v>
      </c>
    </row>
    <row r="226" spans="1:9" x14ac:dyDescent="0.25">
      <c r="A226" t="s">
        <v>82</v>
      </c>
      <c r="B226" t="s">
        <v>161</v>
      </c>
      <c r="C226" s="11">
        <v>219207.67999999999</v>
      </c>
      <c r="D226" s="11">
        <v>132175.41</v>
      </c>
      <c r="E226" s="11">
        <v>87032.27</v>
      </c>
      <c r="F226" s="11">
        <v>0</v>
      </c>
      <c r="G226" s="11">
        <v>0</v>
      </c>
      <c r="H226" s="11">
        <v>0</v>
      </c>
      <c r="I226" s="11">
        <v>0</v>
      </c>
    </row>
    <row r="227" spans="1:9" x14ac:dyDescent="0.25">
      <c r="A227">
        <v>3739</v>
      </c>
      <c r="B227" t="s">
        <v>89</v>
      </c>
      <c r="C227" s="11">
        <v>5148209.8600000003</v>
      </c>
      <c r="D227" s="11">
        <v>5148209.8600000003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</row>
    <row r="228" spans="1:9" x14ac:dyDescent="0.25">
      <c r="A228" t="s">
        <v>82</v>
      </c>
      <c r="B228" t="s">
        <v>128</v>
      </c>
      <c r="C228" s="11">
        <v>5148209.8600000003</v>
      </c>
      <c r="D228" s="11">
        <v>5148209.8600000003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</row>
    <row r="229" spans="1:9" x14ac:dyDescent="0.25">
      <c r="A229" t="s">
        <v>82</v>
      </c>
      <c r="B229" t="s">
        <v>129</v>
      </c>
      <c r="C229" s="11">
        <v>5367417.54</v>
      </c>
      <c r="D229" s="11">
        <v>5280385.2699999996</v>
      </c>
      <c r="E229" s="11">
        <v>87032.27</v>
      </c>
      <c r="F229" s="11">
        <v>0</v>
      </c>
      <c r="G229" s="11">
        <v>0</v>
      </c>
      <c r="H229" s="11">
        <v>0</v>
      </c>
      <c r="I229" s="11">
        <v>0</v>
      </c>
    </row>
    <row r="230" spans="1:9" x14ac:dyDescent="0.25">
      <c r="A230">
        <v>3800</v>
      </c>
      <c r="B230" t="s">
        <v>89</v>
      </c>
      <c r="C230" s="11">
        <v>4825304546.5699997</v>
      </c>
      <c r="D230" s="11">
        <v>0</v>
      </c>
      <c r="E230" s="11">
        <v>4822267683.0900002</v>
      </c>
      <c r="F230" s="11">
        <v>3036863.48</v>
      </c>
      <c r="G230" s="11">
        <v>0</v>
      </c>
      <c r="H230" s="11">
        <v>0</v>
      </c>
      <c r="I230" s="11">
        <v>0</v>
      </c>
    </row>
    <row r="231" spans="1:9" x14ac:dyDescent="0.25">
      <c r="A231">
        <v>3801</v>
      </c>
      <c r="B231" t="s">
        <v>81</v>
      </c>
      <c r="C231" s="11">
        <v>-4825304546.5699997</v>
      </c>
      <c r="D231" s="11">
        <v>-4825304546.5699997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</row>
    <row r="232" spans="1:9" x14ac:dyDescent="0.25">
      <c r="A232" t="s">
        <v>82</v>
      </c>
      <c r="B232" t="s">
        <v>130</v>
      </c>
      <c r="C232" s="11">
        <v>0</v>
      </c>
      <c r="D232" s="11">
        <v>-4825304546.5699997</v>
      </c>
      <c r="E232" s="11">
        <v>4822267683.0900002</v>
      </c>
      <c r="F232" s="11">
        <v>3036863.48</v>
      </c>
      <c r="G232" s="11">
        <v>0</v>
      </c>
      <c r="H232" s="11">
        <v>0</v>
      </c>
      <c r="I232" s="11">
        <v>0</v>
      </c>
    </row>
    <row r="233" spans="1:9" x14ac:dyDescent="0.25">
      <c r="A233" t="s">
        <v>82</v>
      </c>
      <c r="B233" t="s">
        <v>131</v>
      </c>
      <c r="C233" s="11">
        <v>0</v>
      </c>
      <c r="D233" s="11">
        <v>-4825304546.5699997</v>
      </c>
      <c r="E233" s="11">
        <v>4822267683.0900002</v>
      </c>
      <c r="F233" s="11">
        <v>3036863.48</v>
      </c>
      <c r="G233" s="11">
        <v>0</v>
      </c>
      <c r="H233" s="11">
        <v>0</v>
      </c>
      <c r="I233" s="11">
        <v>0</v>
      </c>
    </row>
    <row r="234" spans="1:9" x14ac:dyDescent="0.25">
      <c r="A234" t="s">
        <v>82</v>
      </c>
      <c r="B234" t="s">
        <v>132</v>
      </c>
      <c r="C234" s="11">
        <v>37658078.75</v>
      </c>
      <c r="D234" s="11">
        <v>-4802340770.2700005</v>
      </c>
      <c r="E234" s="11">
        <v>4836745940.0299997</v>
      </c>
      <c r="F234" s="11">
        <v>3036863.48</v>
      </c>
      <c r="G234" s="11">
        <v>61878.38</v>
      </c>
      <c r="H234" s="11">
        <v>154167.13</v>
      </c>
      <c r="I234" s="11">
        <v>0</v>
      </c>
    </row>
    <row r="235" spans="1:9" x14ac:dyDescent="0.25">
      <c r="A235" t="s">
        <v>162</v>
      </c>
      <c r="B235" t="s">
        <v>163</v>
      </c>
      <c r="C235" s="11">
        <v>3324555617.6100001</v>
      </c>
      <c r="D235" s="11">
        <v>-3742117902.4000001</v>
      </c>
      <c r="E235" s="11">
        <v>6291938353.8199997</v>
      </c>
      <c r="F235" s="11">
        <v>3366074.26</v>
      </c>
      <c r="G235" s="11">
        <v>4889681.95</v>
      </c>
      <c r="H235" s="11">
        <v>766479409.98000002</v>
      </c>
      <c r="I235" s="11">
        <v>0</v>
      </c>
    </row>
    <row r="236" spans="1:9" x14ac:dyDescent="0.25">
      <c r="A236">
        <v>5000</v>
      </c>
      <c r="B236" t="s">
        <v>89</v>
      </c>
      <c r="C236" s="11">
        <v>500000000</v>
      </c>
      <c r="D236" s="11">
        <v>500000000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x14ac:dyDescent="0.25">
      <c r="A237" t="s">
        <v>82</v>
      </c>
      <c r="B237" t="s">
        <v>164</v>
      </c>
      <c r="C237" s="11">
        <v>500000000</v>
      </c>
      <c r="D237" s="11">
        <v>500000000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x14ac:dyDescent="0.25">
      <c r="A238">
        <v>5021</v>
      </c>
      <c r="B238" t="s">
        <v>89</v>
      </c>
      <c r="C238" s="11">
        <v>7782629.6600000001</v>
      </c>
      <c r="D238" s="11">
        <v>7782629.6600000001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</row>
    <row r="239" spans="1:9" x14ac:dyDescent="0.25">
      <c r="A239">
        <v>5022</v>
      </c>
      <c r="B239" t="s">
        <v>89</v>
      </c>
      <c r="C239" s="11">
        <v>26272809.899999999</v>
      </c>
      <c r="D239" s="11">
        <v>26272809.899999999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</row>
    <row r="240" spans="1:9" x14ac:dyDescent="0.25">
      <c r="A240" t="s">
        <v>82</v>
      </c>
      <c r="B240" t="s">
        <v>165</v>
      </c>
      <c r="C240" s="11">
        <v>34055439.560000002</v>
      </c>
      <c r="D240" s="11">
        <v>34055439.560000002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x14ac:dyDescent="0.25">
      <c r="A241">
        <v>5030</v>
      </c>
      <c r="B241" t="s">
        <v>89</v>
      </c>
      <c r="C241" s="11">
        <v>1369131.94</v>
      </c>
      <c r="D241" s="11">
        <v>1369131.94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x14ac:dyDescent="0.25">
      <c r="A242">
        <v>5031</v>
      </c>
      <c r="B242" t="s">
        <v>81</v>
      </c>
      <c r="C242" s="11">
        <v>-1426580.73</v>
      </c>
      <c r="D242" s="11">
        <v>-1426580.73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x14ac:dyDescent="0.25">
      <c r="A243" t="s">
        <v>82</v>
      </c>
      <c r="B243" t="s">
        <v>166</v>
      </c>
      <c r="C243" s="11">
        <v>-57448.79</v>
      </c>
      <c r="D243" s="11">
        <v>-57448.79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</row>
    <row r="244" spans="1:9" x14ac:dyDescent="0.25">
      <c r="A244" t="s">
        <v>82</v>
      </c>
      <c r="B244" t="s">
        <v>167</v>
      </c>
      <c r="C244" s="11">
        <v>533997990.76999998</v>
      </c>
      <c r="D244" s="11">
        <v>533997990.76999998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</row>
    <row r="245" spans="1:9" x14ac:dyDescent="0.25">
      <c r="A245">
        <v>5102</v>
      </c>
      <c r="B245" t="s">
        <v>81</v>
      </c>
      <c r="C245" s="11">
        <v>-82481.05</v>
      </c>
      <c r="D245" s="11">
        <v>-82481.05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</row>
    <row r="246" spans="1:9" x14ac:dyDescent="0.25">
      <c r="A246" t="s">
        <v>82</v>
      </c>
      <c r="B246" t="s">
        <v>168</v>
      </c>
      <c r="C246" s="11">
        <v>-82481.05</v>
      </c>
      <c r="D246" s="11">
        <v>-82481.05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</row>
    <row r="247" spans="1:9" x14ac:dyDescent="0.25">
      <c r="A247" t="s">
        <v>82</v>
      </c>
      <c r="B247" t="s">
        <v>169</v>
      </c>
      <c r="C247" s="11">
        <v>-82481.05</v>
      </c>
      <c r="D247" s="11">
        <v>-82481.05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</row>
    <row r="248" spans="1:9" x14ac:dyDescent="0.25">
      <c r="A248">
        <v>5999</v>
      </c>
      <c r="B248" t="s">
        <v>89</v>
      </c>
      <c r="C248" s="11">
        <v>39508074.240000002</v>
      </c>
      <c r="D248" s="11">
        <v>39508074.240000002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</row>
    <row r="249" spans="1:9" x14ac:dyDescent="0.25">
      <c r="A249" t="s">
        <v>82</v>
      </c>
      <c r="B249" t="s">
        <v>170</v>
      </c>
      <c r="C249" s="11">
        <v>39508074.240000002</v>
      </c>
      <c r="D249" s="11">
        <v>39508074.240000002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</row>
    <row r="250" spans="1:9" x14ac:dyDescent="0.25">
      <c r="A250" t="s">
        <v>82</v>
      </c>
      <c r="B250" t="s">
        <v>171</v>
      </c>
      <c r="C250" s="11">
        <v>39508074.240000002</v>
      </c>
      <c r="D250" s="11">
        <v>39508074.240000002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x14ac:dyDescent="0.25">
      <c r="A251" t="s">
        <v>172</v>
      </c>
      <c r="B251" t="s">
        <v>173</v>
      </c>
      <c r="C251" s="11">
        <v>573423583.96000004</v>
      </c>
      <c r="D251" s="11">
        <v>573423583.96000004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x14ac:dyDescent="0.25">
      <c r="A252" t="s">
        <v>174</v>
      </c>
      <c r="B252" t="s">
        <v>145</v>
      </c>
      <c r="C252" s="11">
        <v>3897979201.5700002</v>
      </c>
      <c r="D252" s="11">
        <v>-3168694318.4400001</v>
      </c>
      <c r="E252" s="11">
        <v>6291938353.8199997</v>
      </c>
      <c r="F252" s="11">
        <v>3366074.26</v>
      </c>
      <c r="G252" s="11">
        <v>4889681.95</v>
      </c>
      <c r="H252" s="11">
        <v>766479409.98000002</v>
      </c>
      <c r="I252" s="11">
        <v>0</v>
      </c>
    </row>
    <row r="253" spans="1:9" x14ac:dyDescent="0.25">
      <c r="A253">
        <v>6010</v>
      </c>
      <c r="B253" t="s">
        <v>89</v>
      </c>
      <c r="C253" s="11">
        <v>2165475.9300000002</v>
      </c>
      <c r="D253" s="11">
        <v>2165475.9300000002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</row>
    <row r="254" spans="1:9" x14ac:dyDescent="0.25">
      <c r="A254">
        <v>6013</v>
      </c>
      <c r="B254" t="s">
        <v>89</v>
      </c>
      <c r="C254" s="11">
        <v>4692863.0199999996</v>
      </c>
      <c r="D254" s="11">
        <v>4692863.0199999996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</row>
    <row r="255" spans="1:9" x14ac:dyDescent="0.25">
      <c r="A255">
        <v>6014</v>
      </c>
      <c r="B255" t="s">
        <v>89</v>
      </c>
      <c r="C255" s="11">
        <v>1143201.3899999999</v>
      </c>
      <c r="D255" s="11">
        <v>1143201.3899999999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</row>
    <row r="256" spans="1:9" x14ac:dyDescent="0.25">
      <c r="A256" t="s">
        <v>82</v>
      </c>
      <c r="B256" t="s">
        <v>175</v>
      </c>
      <c r="C256" s="11">
        <v>8001540.3399999999</v>
      </c>
      <c r="D256" s="11">
        <v>8001540.3399999999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x14ac:dyDescent="0.25">
      <c r="A257">
        <v>6020</v>
      </c>
      <c r="B257" t="s">
        <v>89</v>
      </c>
      <c r="C257" s="11">
        <v>605410.23</v>
      </c>
      <c r="D257" s="11">
        <v>605410.23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</row>
    <row r="258" spans="1:9" x14ac:dyDescent="0.25">
      <c r="A258">
        <v>6025</v>
      </c>
      <c r="B258" t="s">
        <v>89</v>
      </c>
      <c r="C258" s="11">
        <v>141430586.24000001</v>
      </c>
      <c r="D258" s="11">
        <v>141430586.24000001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</row>
    <row r="259" spans="1:9" x14ac:dyDescent="0.25">
      <c r="A259">
        <v>6026</v>
      </c>
      <c r="B259" t="s">
        <v>89</v>
      </c>
      <c r="C259" s="11">
        <v>155558.04</v>
      </c>
      <c r="D259" s="11">
        <v>155558.04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</row>
    <row r="260" spans="1:9" x14ac:dyDescent="0.25">
      <c r="A260">
        <v>6027</v>
      </c>
      <c r="B260" t="s">
        <v>89</v>
      </c>
      <c r="C260" s="11">
        <v>2323384.4700000002</v>
      </c>
      <c r="D260" s="11">
        <v>2323384.4700000002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</row>
    <row r="261" spans="1:9" x14ac:dyDescent="0.25">
      <c r="A261" t="s">
        <v>82</v>
      </c>
      <c r="B261" t="s">
        <v>176</v>
      </c>
      <c r="C261" s="11">
        <v>144514938.97999999</v>
      </c>
      <c r="D261" s="11">
        <v>144514938.97999999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x14ac:dyDescent="0.25">
      <c r="A262">
        <v>6050</v>
      </c>
      <c r="B262" t="s">
        <v>89</v>
      </c>
      <c r="C262" s="11">
        <v>418373.79</v>
      </c>
      <c r="D262" s="11">
        <v>418373.79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x14ac:dyDescent="0.25">
      <c r="A263">
        <v>6052</v>
      </c>
      <c r="B263" t="s">
        <v>89</v>
      </c>
      <c r="C263" s="11">
        <v>2365609.92</v>
      </c>
      <c r="D263" s="11">
        <v>2365609.92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</row>
    <row r="264" spans="1:9" x14ac:dyDescent="0.25">
      <c r="A264">
        <v>6055</v>
      </c>
      <c r="B264" t="s">
        <v>89</v>
      </c>
      <c r="C264" s="11">
        <v>243013.05</v>
      </c>
      <c r="D264" s="11">
        <v>243013.05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</row>
    <row r="265" spans="1:9" x14ac:dyDescent="0.25">
      <c r="A265" t="s">
        <v>82</v>
      </c>
      <c r="B265" t="s">
        <v>177</v>
      </c>
      <c r="C265" s="11">
        <v>3026996.76</v>
      </c>
      <c r="D265" s="11">
        <v>3026996.76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</row>
    <row r="266" spans="1:9" x14ac:dyDescent="0.25">
      <c r="A266" t="s">
        <v>82</v>
      </c>
      <c r="B266" t="s">
        <v>178</v>
      </c>
      <c r="C266" s="11">
        <v>155543476.08000001</v>
      </c>
      <c r="D266" s="11">
        <v>155543476.08000001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x14ac:dyDescent="0.25">
      <c r="A267">
        <v>6121</v>
      </c>
      <c r="B267" t="s">
        <v>89</v>
      </c>
      <c r="C267" s="11">
        <v>7133983.5800000001</v>
      </c>
      <c r="D267" s="11">
        <v>7133983.5800000001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</row>
    <row r="268" spans="1:9" x14ac:dyDescent="0.25">
      <c r="A268">
        <v>6128</v>
      </c>
      <c r="B268" t="s">
        <v>89</v>
      </c>
      <c r="C268" s="11">
        <v>5638291.6100000003</v>
      </c>
      <c r="D268" s="11">
        <v>5638291.6100000003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</row>
    <row r="269" spans="1:9" x14ac:dyDescent="0.25">
      <c r="A269" t="s">
        <v>82</v>
      </c>
      <c r="B269" t="s">
        <v>179</v>
      </c>
      <c r="C269" s="11">
        <v>12772275.189999999</v>
      </c>
      <c r="D269" s="11">
        <v>12772275.189999999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</row>
    <row r="270" spans="1:9" x14ac:dyDescent="0.25">
      <c r="A270" t="s">
        <v>82</v>
      </c>
      <c r="B270" t="s">
        <v>180</v>
      </c>
      <c r="C270" s="11">
        <v>12772275.189999999</v>
      </c>
      <c r="D270" s="11">
        <v>12772275.189999999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</row>
    <row r="271" spans="1:9" x14ac:dyDescent="0.25">
      <c r="A271">
        <v>6204</v>
      </c>
      <c r="B271" t="s">
        <v>81</v>
      </c>
      <c r="C271" s="11">
        <v>-10375839.140000001</v>
      </c>
      <c r="D271" s="11">
        <v>-10375839.140000001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</row>
    <row r="272" spans="1:9" x14ac:dyDescent="0.25">
      <c r="A272">
        <v>6204</v>
      </c>
      <c r="B272" t="s">
        <v>89</v>
      </c>
      <c r="C272" s="11">
        <v>0.86</v>
      </c>
      <c r="D272" s="11">
        <v>0.86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</row>
    <row r="273" spans="1:9" x14ac:dyDescent="0.25">
      <c r="A273">
        <v>6206</v>
      </c>
      <c r="B273" t="s">
        <v>81</v>
      </c>
      <c r="C273" s="11">
        <v>-265200</v>
      </c>
      <c r="D273" s="11">
        <v>-265200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</row>
    <row r="274" spans="1:9" x14ac:dyDescent="0.25">
      <c r="A274">
        <v>6208</v>
      </c>
      <c r="B274" t="s">
        <v>81</v>
      </c>
      <c r="C274" s="11">
        <v>-702744.6</v>
      </c>
      <c r="D274" s="11">
        <v>-702744.6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</row>
    <row r="275" spans="1:9" x14ac:dyDescent="0.25">
      <c r="A275" t="s">
        <v>82</v>
      </c>
      <c r="B275" t="s">
        <v>181</v>
      </c>
      <c r="C275" s="11">
        <v>-11343782.880000001</v>
      </c>
      <c r="D275" s="11">
        <v>-11343782.880000001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x14ac:dyDescent="0.25">
      <c r="A276">
        <v>6214</v>
      </c>
      <c r="B276" t="s">
        <v>81</v>
      </c>
      <c r="C276" s="11">
        <v>-24349.38</v>
      </c>
      <c r="D276" s="11">
        <v>-24349.38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x14ac:dyDescent="0.25">
      <c r="A277">
        <v>6214</v>
      </c>
      <c r="B277" t="s">
        <v>89</v>
      </c>
      <c r="C277" s="11">
        <v>6635646.71</v>
      </c>
      <c r="D277" s="11">
        <v>6635646.71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x14ac:dyDescent="0.25">
      <c r="A278">
        <v>6216</v>
      </c>
      <c r="B278" t="s">
        <v>89</v>
      </c>
      <c r="C278" s="11">
        <v>41106</v>
      </c>
      <c r="D278" s="11">
        <v>41106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</row>
    <row r="279" spans="1:9" x14ac:dyDescent="0.25">
      <c r="A279">
        <v>6218</v>
      </c>
      <c r="B279" t="s">
        <v>89</v>
      </c>
      <c r="C279" s="11">
        <v>8647957.3499999996</v>
      </c>
      <c r="D279" s="11">
        <v>8647957.3499999996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</row>
    <row r="280" spans="1:9" x14ac:dyDescent="0.25">
      <c r="A280" t="s">
        <v>82</v>
      </c>
      <c r="B280" t="s">
        <v>182</v>
      </c>
      <c r="C280" s="11">
        <v>15300360.68</v>
      </c>
      <c r="D280" s="11">
        <v>15300360.68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</row>
    <row r="281" spans="1:9" x14ac:dyDescent="0.25">
      <c r="A281">
        <v>6226</v>
      </c>
      <c r="B281" t="s">
        <v>81</v>
      </c>
      <c r="C281" s="11">
        <v>-67950.399999999994</v>
      </c>
      <c r="D281" s="11">
        <v>-67950.399999999994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x14ac:dyDescent="0.25">
      <c r="A282" t="s">
        <v>82</v>
      </c>
      <c r="B282" t="s">
        <v>282</v>
      </c>
      <c r="C282" s="11">
        <v>-67950.399999999994</v>
      </c>
      <c r="D282" s="11">
        <v>-67950.399999999994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</row>
    <row r="283" spans="1:9" x14ac:dyDescent="0.25">
      <c r="A283" t="s">
        <v>82</v>
      </c>
      <c r="B283" t="s">
        <v>183</v>
      </c>
      <c r="C283" s="11">
        <v>3888627.4</v>
      </c>
      <c r="D283" s="11">
        <v>3888627.4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</row>
    <row r="284" spans="1:9" x14ac:dyDescent="0.25">
      <c r="A284">
        <v>6350</v>
      </c>
      <c r="B284" t="s">
        <v>89</v>
      </c>
      <c r="C284" s="11">
        <v>739551.11</v>
      </c>
      <c r="D284" s="11">
        <v>739551.11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</row>
    <row r="285" spans="1:9" x14ac:dyDescent="0.25">
      <c r="A285" t="s">
        <v>82</v>
      </c>
      <c r="B285" t="s">
        <v>265</v>
      </c>
      <c r="C285" s="11">
        <v>739551.11</v>
      </c>
      <c r="D285" s="11">
        <v>739551.11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x14ac:dyDescent="0.25">
      <c r="A286">
        <v>6395</v>
      </c>
      <c r="B286" t="s">
        <v>89</v>
      </c>
      <c r="C286" s="11">
        <v>1251543.52</v>
      </c>
      <c r="D286" s="11">
        <v>1251543.52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x14ac:dyDescent="0.25">
      <c r="A287">
        <v>6396</v>
      </c>
      <c r="B287" t="s">
        <v>89</v>
      </c>
      <c r="C287" s="11">
        <v>6148.38</v>
      </c>
      <c r="D287" s="11">
        <v>6148.38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x14ac:dyDescent="0.25">
      <c r="A288">
        <v>6397</v>
      </c>
      <c r="B288" t="s">
        <v>89</v>
      </c>
      <c r="C288" s="11">
        <v>13721.4</v>
      </c>
      <c r="D288" s="11">
        <v>13721.4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</row>
    <row r="289" spans="1:9" x14ac:dyDescent="0.25">
      <c r="A289">
        <v>6399</v>
      </c>
      <c r="B289" t="s">
        <v>89</v>
      </c>
      <c r="C289" s="11">
        <v>960332.83</v>
      </c>
      <c r="D289" s="11">
        <v>960332.83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</row>
    <row r="290" spans="1:9" x14ac:dyDescent="0.25">
      <c r="A290" t="s">
        <v>82</v>
      </c>
      <c r="B290" t="s">
        <v>184</v>
      </c>
      <c r="C290" s="11">
        <v>2231746.13</v>
      </c>
      <c r="D290" s="11">
        <v>2231746.13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</row>
    <row r="291" spans="1:9" x14ac:dyDescent="0.25">
      <c r="A291" t="s">
        <v>82</v>
      </c>
      <c r="B291" t="s">
        <v>185</v>
      </c>
      <c r="C291" s="11">
        <v>2971297.24</v>
      </c>
      <c r="D291" s="11">
        <v>2971297.24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x14ac:dyDescent="0.25">
      <c r="A292">
        <v>6499</v>
      </c>
      <c r="B292" t="s">
        <v>89</v>
      </c>
      <c r="C292" s="11">
        <v>5693.45</v>
      </c>
      <c r="D292" s="11">
        <v>5693.45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x14ac:dyDescent="0.25">
      <c r="A293" t="s">
        <v>82</v>
      </c>
      <c r="B293" t="s">
        <v>186</v>
      </c>
      <c r="C293" s="11">
        <v>5693.45</v>
      </c>
      <c r="D293" s="11">
        <v>5693.45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</row>
    <row r="294" spans="1:9" x14ac:dyDescent="0.25">
      <c r="A294" t="s">
        <v>82</v>
      </c>
      <c r="B294" t="s">
        <v>187</v>
      </c>
      <c r="C294" s="11">
        <v>5693.45</v>
      </c>
      <c r="D294" s="11">
        <v>5693.45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</row>
    <row r="295" spans="1:9" x14ac:dyDescent="0.25">
      <c r="A295">
        <v>6500</v>
      </c>
      <c r="B295" t="s">
        <v>89</v>
      </c>
      <c r="C295" s="11">
        <v>1888063.03</v>
      </c>
      <c r="D295" s="11">
        <v>1888063.03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</row>
    <row r="296" spans="1:9" x14ac:dyDescent="0.25">
      <c r="A296" t="s">
        <v>82</v>
      </c>
      <c r="B296" t="s">
        <v>188</v>
      </c>
      <c r="C296" s="11">
        <v>1888063.03</v>
      </c>
      <c r="D296" s="11">
        <v>1888063.03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x14ac:dyDescent="0.25">
      <c r="A297">
        <v>6510</v>
      </c>
      <c r="B297" t="s">
        <v>89</v>
      </c>
      <c r="C297" s="11">
        <v>94129521.519999996</v>
      </c>
      <c r="D297" s="11">
        <v>94129521.519999996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x14ac:dyDescent="0.25">
      <c r="A298">
        <v>6511</v>
      </c>
      <c r="B298" t="s">
        <v>89</v>
      </c>
      <c r="C298" s="11">
        <v>7172268.6699999999</v>
      </c>
      <c r="D298" s="11">
        <v>7172268.6699999999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</row>
    <row r="299" spans="1:9" x14ac:dyDescent="0.25">
      <c r="A299">
        <v>6514</v>
      </c>
      <c r="B299" t="s">
        <v>89</v>
      </c>
      <c r="C299" s="11">
        <v>3098924.59</v>
      </c>
      <c r="D299" s="11">
        <v>3098924.59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</row>
    <row r="300" spans="1:9" x14ac:dyDescent="0.25">
      <c r="A300">
        <v>6516</v>
      </c>
      <c r="B300" t="s">
        <v>89</v>
      </c>
      <c r="C300" s="11">
        <v>462043.99</v>
      </c>
      <c r="D300" s="11">
        <v>462043.99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x14ac:dyDescent="0.25">
      <c r="A301">
        <v>6518</v>
      </c>
      <c r="B301" t="s">
        <v>89</v>
      </c>
      <c r="C301" s="11">
        <v>7550985.3700000001</v>
      </c>
      <c r="D301" s="11">
        <v>7550985.3700000001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x14ac:dyDescent="0.25">
      <c r="A302">
        <v>6519</v>
      </c>
      <c r="B302" t="s">
        <v>89</v>
      </c>
      <c r="C302" s="11">
        <v>1304412.76</v>
      </c>
      <c r="D302" s="11">
        <v>1304412.76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x14ac:dyDescent="0.25">
      <c r="A303" t="s">
        <v>82</v>
      </c>
      <c r="B303" t="s">
        <v>189</v>
      </c>
      <c r="C303" s="11">
        <v>113718156.90000001</v>
      </c>
      <c r="D303" s="11">
        <v>113718156.90000001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</row>
    <row r="304" spans="1:9" x14ac:dyDescent="0.25">
      <c r="A304" t="s">
        <v>82</v>
      </c>
      <c r="B304" t="s">
        <v>190</v>
      </c>
      <c r="C304" s="11">
        <v>115606219.93000001</v>
      </c>
      <c r="D304" s="11">
        <v>115606219.93000001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</row>
    <row r="305" spans="1:9" x14ac:dyDescent="0.25">
      <c r="A305">
        <v>6712</v>
      </c>
      <c r="B305" t="s">
        <v>89</v>
      </c>
      <c r="C305" s="11">
        <v>5449.55</v>
      </c>
      <c r="D305" s="11">
        <v>5449.55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x14ac:dyDescent="0.25">
      <c r="A306">
        <v>6717</v>
      </c>
      <c r="B306" t="s">
        <v>89</v>
      </c>
      <c r="C306" s="11">
        <v>755879.81</v>
      </c>
      <c r="D306" s="11">
        <v>755879.81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x14ac:dyDescent="0.25">
      <c r="A307" t="s">
        <v>82</v>
      </c>
      <c r="B307" t="s">
        <v>191</v>
      </c>
      <c r="C307" s="11">
        <v>761329.36</v>
      </c>
      <c r="D307" s="11">
        <v>761329.36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x14ac:dyDescent="0.25">
      <c r="A308" t="s">
        <v>82</v>
      </c>
      <c r="B308" t="s">
        <v>192</v>
      </c>
      <c r="C308" s="11">
        <v>761329.36</v>
      </c>
      <c r="D308" s="11">
        <v>761329.36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</row>
    <row r="309" spans="1:9" x14ac:dyDescent="0.25">
      <c r="A309" t="s">
        <v>193</v>
      </c>
      <c r="B309" t="s">
        <v>194</v>
      </c>
      <c r="C309" s="11">
        <v>291548918.64999998</v>
      </c>
      <c r="D309" s="11">
        <v>291548918.64999998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</row>
    <row r="310" spans="1:9" x14ac:dyDescent="0.25">
      <c r="A310">
        <v>7015</v>
      </c>
      <c r="B310" t="s">
        <v>81</v>
      </c>
      <c r="C310" s="11">
        <v>140550</v>
      </c>
      <c r="D310" s="11">
        <v>140550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</row>
    <row r="311" spans="1:9" x14ac:dyDescent="0.25">
      <c r="A311" t="s">
        <v>82</v>
      </c>
      <c r="B311" t="s">
        <v>195</v>
      </c>
      <c r="C311" s="11">
        <v>140550</v>
      </c>
      <c r="D311" s="11">
        <v>140550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x14ac:dyDescent="0.25">
      <c r="A312">
        <v>7020</v>
      </c>
      <c r="B312" t="s">
        <v>81</v>
      </c>
      <c r="C312" s="11">
        <v>3423614.95</v>
      </c>
      <c r="D312" s="11">
        <v>3423614.95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x14ac:dyDescent="0.25">
      <c r="A313">
        <v>7021</v>
      </c>
      <c r="B313" t="s">
        <v>81</v>
      </c>
      <c r="C313" s="11">
        <v>35719353.780000001</v>
      </c>
      <c r="D313" s="11">
        <v>35719353.780000001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</row>
    <row r="314" spans="1:9" x14ac:dyDescent="0.25">
      <c r="A314" t="s">
        <v>82</v>
      </c>
      <c r="B314" t="s">
        <v>196</v>
      </c>
      <c r="C314" s="11">
        <v>39142968.729999997</v>
      </c>
      <c r="D314" s="11">
        <v>39142968.729999997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</row>
    <row r="315" spans="1:9" x14ac:dyDescent="0.25">
      <c r="A315">
        <v>7040</v>
      </c>
      <c r="B315" t="s">
        <v>81</v>
      </c>
      <c r="C315" s="11">
        <v>1520946.62</v>
      </c>
      <c r="D315" s="11">
        <v>1520946.62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x14ac:dyDescent="0.25">
      <c r="A316">
        <v>7041</v>
      </c>
      <c r="B316" t="s">
        <v>81</v>
      </c>
      <c r="C316" s="11">
        <v>58563022.600000001</v>
      </c>
      <c r="D316" s="11">
        <v>58563022.600000001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x14ac:dyDescent="0.25">
      <c r="A317" t="s">
        <v>82</v>
      </c>
      <c r="B317" t="s">
        <v>197</v>
      </c>
      <c r="C317" s="11">
        <v>60083969.219999999</v>
      </c>
      <c r="D317" s="11">
        <v>60083969.219999999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x14ac:dyDescent="0.25">
      <c r="A318">
        <v>7070</v>
      </c>
      <c r="B318" t="s">
        <v>81</v>
      </c>
      <c r="C318" s="11">
        <v>1306093.68</v>
      </c>
      <c r="D318" s="11">
        <v>1306093.68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</row>
    <row r="319" spans="1:9" x14ac:dyDescent="0.25">
      <c r="A319">
        <v>7071</v>
      </c>
      <c r="B319" t="s">
        <v>81</v>
      </c>
      <c r="C319" s="11">
        <v>294953.81</v>
      </c>
      <c r="D319" s="11">
        <v>294953.81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</row>
    <row r="320" spans="1:9" x14ac:dyDescent="0.25">
      <c r="A320" t="s">
        <v>82</v>
      </c>
      <c r="B320" t="s">
        <v>198</v>
      </c>
      <c r="C320" s="11">
        <v>1601047.49</v>
      </c>
      <c r="D320" s="11">
        <v>1601047.49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</row>
    <row r="321" spans="1:9" x14ac:dyDescent="0.25">
      <c r="A321" t="s">
        <v>82</v>
      </c>
      <c r="B321" t="s">
        <v>199</v>
      </c>
      <c r="C321" s="11">
        <v>100968535.44</v>
      </c>
      <c r="D321" s="11">
        <v>100968535.44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x14ac:dyDescent="0.25">
      <c r="A322">
        <v>7122</v>
      </c>
      <c r="B322" t="s">
        <v>81</v>
      </c>
      <c r="C322" s="11">
        <v>279083.34999999998</v>
      </c>
      <c r="D322" s="11">
        <v>279083.34999999998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</row>
    <row r="323" spans="1:9" x14ac:dyDescent="0.25">
      <c r="A323" t="s">
        <v>82</v>
      </c>
      <c r="B323" t="s">
        <v>200</v>
      </c>
      <c r="C323" s="11">
        <v>279083.34999999998</v>
      </c>
      <c r="D323" s="11">
        <v>279083.34999999998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</row>
    <row r="324" spans="1:9" x14ac:dyDescent="0.25">
      <c r="A324" t="s">
        <v>82</v>
      </c>
      <c r="B324" t="s">
        <v>201</v>
      </c>
      <c r="C324" s="11">
        <v>279083.34999999998</v>
      </c>
      <c r="D324" s="11">
        <v>279083.34999999998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</row>
    <row r="325" spans="1:9" x14ac:dyDescent="0.25">
      <c r="A325">
        <v>7300</v>
      </c>
      <c r="B325" t="s">
        <v>81</v>
      </c>
      <c r="C325" s="11">
        <v>281187.11</v>
      </c>
      <c r="D325" s="11">
        <v>281187.11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</row>
    <row r="326" spans="1:9" x14ac:dyDescent="0.25">
      <c r="A326">
        <v>7301</v>
      </c>
      <c r="B326" t="s">
        <v>81</v>
      </c>
      <c r="C326" s="11">
        <v>783327.69</v>
      </c>
      <c r="D326" s="11">
        <v>783327.69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x14ac:dyDescent="0.25">
      <c r="A327" t="s">
        <v>82</v>
      </c>
      <c r="B327" t="s">
        <v>202</v>
      </c>
      <c r="C327" s="11">
        <v>1064514.8</v>
      </c>
      <c r="D327" s="11">
        <v>1064514.8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x14ac:dyDescent="0.25">
      <c r="A328">
        <v>7391</v>
      </c>
      <c r="B328" t="s">
        <v>81</v>
      </c>
      <c r="C328" s="11">
        <v>3588618.62</v>
      </c>
      <c r="D328" s="11">
        <v>3588618.62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</row>
    <row r="329" spans="1:9" x14ac:dyDescent="0.25">
      <c r="A329">
        <v>7392</v>
      </c>
      <c r="B329" t="s">
        <v>81</v>
      </c>
      <c r="C329" s="11">
        <v>330000</v>
      </c>
      <c r="D329" s="11">
        <v>330000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</row>
    <row r="330" spans="1:9" x14ac:dyDescent="0.25">
      <c r="A330">
        <v>7395</v>
      </c>
      <c r="B330" t="s">
        <v>81</v>
      </c>
      <c r="C330" s="11">
        <v>65485550.840000004</v>
      </c>
      <c r="D330" s="11">
        <v>65485550.840000004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</row>
    <row r="331" spans="1:9" x14ac:dyDescent="0.25">
      <c r="A331">
        <v>7396</v>
      </c>
      <c r="B331" t="s">
        <v>81</v>
      </c>
      <c r="C331" s="11">
        <v>871446.9</v>
      </c>
      <c r="D331" s="11">
        <v>871446.9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x14ac:dyDescent="0.25">
      <c r="A332">
        <v>7397</v>
      </c>
      <c r="B332" t="s">
        <v>81</v>
      </c>
      <c r="C332" s="11">
        <v>5180.42</v>
      </c>
      <c r="D332" s="11">
        <v>5180.42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</row>
    <row r="333" spans="1:9" x14ac:dyDescent="0.25">
      <c r="A333">
        <v>7399</v>
      </c>
      <c r="B333" t="s">
        <v>81</v>
      </c>
      <c r="C333" s="11">
        <v>1931160.44</v>
      </c>
      <c r="D333" s="11">
        <v>1931160.44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</row>
    <row r="334" spans="1:9" x14ac:dyDescent="0.25">
      <c r="A334" t="s">
        <v>82</v>
      </c>
      <c r="B334" t="s">
        <v>203</v>
      </c>
      <c r="C334" s="11">
        <v>72211957.219999999</v>
      </c>
      <c r="D334" s="11">
        <v>72211957.219999999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</row>
    <row r="335" spans="1:9" x14ac:dyDescent="0.25">
      <c r="A335" t="s">
        <v>82</v>
      </c>
      <c r="B335" t="s">
        <v>204</v>
      </c>
      <c r="C335" s="11">
        <v>73276472.019999996</v>
      </c>
      <c r="D335" s="11">
        <v>73276472.019999996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</row>
    <row r="336" spans="1:9" x14ac:dyDescent="0.25">
      <c r="A336">
        <v>7400</v>
      </c>
      <c r="B336" t="s">
        <v>81</v>
      </c>
      <c r="C336" s="11">
        <v>38492040.850000001</v>
      </c>
      <c r="D336" s="11">
        <v>38492040.850000001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</row>
    <row r="337" spans="1:9" x14ac:dyDescent="0.25">
      <c r="A337">
        <v>7401</v>
      </c>
      <c r="B337" t="s">
        <v>81</v>
      </c>
      <c r="C337" s="11">
        <v>8295177.9800000004</v>
      </c>
      <c r="D337" s="11">
        <v>8295177.9800000004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</row>
    <row r="338" spans="1:9" x14ac:dyDescent="0.25">
      <c r="A338">
        <v>7403</v>
      </c>
      <c r="B338" t="s">
        <v>81</v>
      </c>
      <c r="C338" s="11">
        <v>638999.54</v>
      </c>
      <c r="D338" s="11">
        <v>638999.54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</row>
    <row r="339" spans="1:9" x14ac:dyDescent="0.25">
      <c r="A339">
        <v>7404</v>
      </c>
      <c r="B339" t="s">
        <v>81</v>
      </c>
      <c r="C339" s="11">
        <v>7275</v>
      </c>
      <c r="D339" s="11">
        <v>7275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</row>
    <row r="340" spans="1:9" x14ac:dyDescent="0.25">
      <c r="A340" t="s">
        <v>82</v>
      </c>
      <c r="B340" t="s">
        <v>205</v>
      </c>
      <c r="C340" s="11">
        <v>47433493.369999997</v>
      </c>
      <c r="D340" s="11">
        <v>47433493.369999997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x14ac:dyDescent="0.25">
      <c r="A341">
        <v>7411</v>
      </c>
      <c r="B341" t="s">
        <v>81</v>
      </c>
      <c r="C341" s="11">
        <v>17377.45</v>
      </c>
      <c r="D341" s="11">
        <v>17377.45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x14ac:dyDescent="0.25">
      <c r="A342">
        <v>7418</v>
      </c>
      <c r="B342" t="s">
        <v>81</v>
      </c>
      <c r="C342" s="11">
        <v>4112344.13</v>
      </c>
      <c r="D342" s="11">
        <v>4112344.13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x14ac:dyDescent="0.25">
      <c r="A343">
        <v>7419</v>
      </c>
      <c r="B343" t="s">
        <v>81</v>
      </c>
      <c r="C343" s="11">
        <v>90440.88</v>
      </c>
      <c r="D343" s="11">
        <v>90440.88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</row>
    <row r="344" spans="1:9" x14ac:dyDescent="0.25">
      <c r="A344" t="s">
        <v>82</v>
      </c>
      <c r="B344" t="s">
        <v>206</v>
      </c>
      <c r="C344" s="11">
        <v>4220162.46</v>
      </c>
      <c r="D344" s="11">
        <v>4220162.46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</row>
    <row r="345" spans="1:9" x14ac:dyDescent="0.25">
      <c r="A345">
        <v>7420</v>
      </c>
      <c r="B345" t="s">
        <v>81</v>
      </c>
      <c r="C345" s="11">
        <v>2565403.69</v>
      </c>
      <c r="D345" s="11">
        <v>2565403.69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</row>
    <row r="346" spans="1:9" x14ac:dyDescent="0.25">
      <c r="A346">
        <v>7421</v>
      </c>
      <c r="B346" t="s">
        <v>81</v>
      </c>
      <c r="C346" s="11">
        <v>2426215.3199999998</v>
      </c>
      <c r="D346" s="11">
        <v>2426215.3199999998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</row>
    <row r="347" spans="1:9" x14ac:dyDescent="0.25">
      <c r="A347">
        <v>7423</v>
      </c>
      <c r="B347" t="s">
        <v>81</v>
      </c>
      <c r="C347" s="11">
        <v>3943803.48</v>
      </c>
      <c r="D347" s="11">
        <v>3943803.48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</row>
    <row r="348" spans="1:9" x14ac:dyDescent="0.25">
      <c r="A348" t="s">
        <v>82</v>
      </c>
      <c r="B348" t="s">
        <v>207</v>
      </c>
      <c r="C348" s="11">
        <v>8935422.4900000002</v>
      </c>
      <c r="D348" s="11">
        <v>8935422.4900000002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</row>
    <row r="349" spans="1:9" x14ac:dyDescent="0.25">
      <c r="A349">
        <v>7430</v>
      </c>
      <c r="B349" t="s">
        <v>81</v>
      </c>
      <c r="C349" s="11">
        <v>2387655.42</v>
      </c>
      <c r="D349" s="11">
        <v>2387655.42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</row>
    <row r="350" spans="1:9" x14ac:dyDescent="0.25">
      <c r="A350">
        <v>7431</v>
      </c>
      <c r="B350" t="s">
        <v>81</v>
      </c>
      <c r="C350" s="11">
        <v>2057715.94</v>
      </c>
      <c r="D350" s="11">
        <v>2057715.94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x14ac:dyDescent="0.25">
      <c r="A351">
        <v>7432</v>
      </c>
      <c r="B351" t="s">
        <v>81</v>
      </c>
      <c r="C351" s="11">
        <v>1293302.9099999999</v>
      </c>
      <c r="D351" s="11">
        <v>1293302.9099999999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</row>
    <row r="352" spans="1:9" x14ac:dyDescent="0.25">
      <c r="A352">
        <v>7433</v>
      </c>
      <c r="B352" t="s">
        <v>81</v>
      </c>
      <c r="C352" s="11">
        <v>10152.799999999999</v>
      </c>
      <c r="D352" s="11">
        <v>10152.799999999999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x14ac:dyDescent="0.25">
      <c r="A353" t="s">
        <v>82</v>
      </c>
      <c r="B353" t="s">
        <v>208</v>
      </c>
      <c r="C353" s="11">
        <v>5748827.0700000003</v>
      </c>
      <c r="D353" s="11">
        <v>5748827.0700000003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</row>
    <row r="354" spans="1:9" x14ac:dyDescent="0.25">
      <c r="A354">
        <v>7450</v>
      </c>
      <c r="B354" t="s">
        <v>81</v>
      </c>
      <c r="C354" s="11">
        <v>949990.37</v>
      </c>
      <c r="D354" s="11">
        <v>949990.37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</row>
    <row r="355" spans="1:9" x14ac:dyDescent="0.25">
      <c r="A355">
        <v>7452</v>
      </c>
      <c r="B355" t="s">
        <v>81</v>
      </c>
      <c r="C355" s="11">
        <v>113184.79</v>
      </c>
      <c r="D355" s="11">
        <v>113184.79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</row>
    <row r="356" spans="1:9" x14ac:dyDescent="0.25">
      <c r="A356">
        <v>7454</v>
      </c>
      <c r="B356" t="s">
        <v>81</v>
      </c>
      <c r="C356" s="11">
        <v>89485.73</v>
      </c>
      <c r="D356" s="11">
        <v>89485.73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</row>
    <row r="357" spans="1:9" x14ac:dyDescent="0.25">
      <c r="A357">
        <v>7455</v>
      </c>
      <c r="B357" t="s">
        <v>81</v>
      </c>
      <c r="C357" s="11">
        <v>753602</v>
      </c>
      <c r="D357" s="11">
        <v>753602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</row>
    <row r="358" spans="1:9" x14ac:dyDescent="0.25">
      <c r="A358">
        <v>7457</v>
      </c>
      <c r="B358" t="s">
        <v>81</v>
      </c>
      <c r="C358" s="11">
        <v>248547.95</v>
      </c>
      <c r="D358" s="11">
        <v>248547.95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</row>
    <row r="359" spans="1:9" x14ac:dyDescent="0.25">
      <c r="A359" t="s">
        <v>82</v>
      </c>
      <c r="B359" t="s">
        <v>209</v>
      </c>
      <c r="C359" s="11">
        <v>2154810.84</v>
      </c>
      <c r="D359" s="11">
        <v>2154810.84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</row>
    <row r="360" spans="1:9" x14ac:dyDescent="0.25">
      <c r="A360">
        <v>7499</v>
      </c>
      <c r="B360" t="s">
        <v>81</v>
      </c>
      <c r="C360" s="11">
        <v>768244.55</v>
      </c>
      <c r="D360" s="11">
        <v>768244.55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</row>
    <row r="361" spans="1:9" x14ac:dyDescent="0.25">
      <c r="A361" t="s">
        <v>82</v>
      </c>
      <c r="B361" t="s">
        <v>210</v>
      </c>
      <c r="C361" s="11">
        <v>768244.55</v>
      </c>
      <c r="D361" s="11">
        <v>768244.55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</row>
    <row r="362" spans="1:9" x14ac:dyDescent="0.25">
      <c r="A362" t="s">
        <v>82</v>
      </c>
      <c r="B362" t="s">
        <v>211</v>
      </c>
      <c r="C362" s="11">
        <v>69260960.780000001</v>
      </c>
      <c r="D362" s="11">
        <v>69260960.780000001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x14ac:dyDescent="0.25">
      <c r="A363">
        <v>7500</v>
      </c>
      <c r="B363" t="s">
        <v>81</v>
      </c>
      <c r="C363" s="11">
        <v>3556828.57</v>
      </c>
      <c r="D363" s="11">
        <v>3556828.57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</row>
    <row r="364" spans="1:9" x14ac:dyDescent="0.25">
      <c r="A364">
        <v>7503</v>
      </c>
      <c r="B364" t="s">
        <v>81</v>
      </c>
      <c r="C364" s="11">
        <v>63325</v>
      </c>
      <c r="D364" s="11">
        <v>63325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</row>
    <row r="365" spans="1:9" x14ac:dyDescent="0.25">
      <c r="A365">
        <v>7509</v>
      </c>
      <c r="B365" t="s">
        <v>81</v>
      </c>
      <c r="C365" s="11">
        <v>45792.7</v>
      </c>
      <c r="D365" s="11">
        <v>45792.7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x14ac:dyDescent="0.25">
      <c r="A366" t="s">
        <v>82</v>
      </c>
      <c r="B366" t="s">
        <v>212</v>
      </c>
      <c r="C366" s="11">
        <v>3665946.27</v>
      </c>
      <c r="D366" s="11">
        <v>3665946.27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x14ac:dyDescent="0.25">
      <c r="A367" t="s">
        <v>82</v>
      </c>
      <c r="B367" t="s">
        <v>213</v>
      </c>
      <c r="C367" s="11">
        <v>3665946.27</v>
      </c>
      <c r="D367" s="11">
        <v>3665946.27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x14ac:dyDescent="0.25">
      <c r="A368">
        <v>7700</v>
      </c>
      <c r="B368" t="s">
        <v>81</v>
      </c>
      <c r="C368" s="11">
        <v>2551517.31</v>
      </c>
      <c r="D368" s="11">
        <v>2551517.31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x14ac:dyDescent="0.25">
      <c r="A369">
        <v>7701</v>
      </c>
      <c r="B369" t="s">
        <v>81</v>
      </c>
      <c r="C369" s="11">
        <v>23850914.640000001</v>
      </c>
      <c r="D369" s="11">
        <v>23850914.640000001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x14ac:dyDescent="0.25">
      <c r="A370">
        <v>7701</v>
      </c>
      <c r="B370" t="s">
        <v>89</v>
      </c>
      <c r="C370" s="11">
        <v>-5137846.4400000004</v>
      </c>
      <c r="D370" s="11">
        <v>-5137846.4400000004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x14ac:dyDescent="0.25">
      <c r="A371">
        <v>7702</v>
      </c>
      <c r="B371" t="s">
        <v>81</v>
      </c>
      <c r="C371" s="11">
        <v>14689926.550000001</v>
      </c>
      <c r="D371" s="11">
        <v>14689926.550000001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x14ac:dyDescent="0.25">
      <c r="A372">
        <v>7702</v>
      </c>
      <c r="B372" t="s">
        <v>89</v>
      </c>
      <c r="C372" s="11">
        <v>-32833672.530000001</v>
      </c>
      <c r="D372" s="11">
        <v>-32833672.530000001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x14ac:dyDescent="0.25">
      <c r="A373">
        <v>7705</v>
      </c>
      <c r="B373" t="s">
        <v>81</v>
      </c>
      <c r="C373" s="11">
        <v>562887.34</v>
      </c>
      <c r="D373" s="11">
        <v>562887.34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</row>
    <row r="374" spans="1:9" x14ac:dyDescent="0.25">
      <c r="A374">
        <v>7705</v>
      </c>
      <c r="B374" t="s">
        <v>89</v>
      </c>
      <c r="C374" s="11">
        <v>-3343.21</v>
      </c>
      <c r="D374" s="11">
        <v>-3343.21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</row>
    <row r="375" spans="1:9" x14ac:dyDescent="0.25">
      <c r="A375">
        <v>7706</v>
      </c>
      <c r="B375" t="s">
        <v>81</v>
      </c>
      <c r="C375" s="11">
        <v>1725761.22</v>
      </c>
      <c r="D375" s="11">
        <v>1725761.22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x14ac:dyDescent="0.25">
      <c r="A376">
        <v>7706</v>
      </c>
      <c r="B376" t="s">
        <v>89</v>
      </c>
      <c r="C376" s="11">
        <v>-1758524.07</v>
      </c>
      <c r="D376" s="11">
        <v>-1758524.07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x14ac:dyDescent="0.25">
      <c r="A377">
        <v>7707</v>
      </c>
      <c r="B377" t="s">
        <v>81</v>
      </c>
      <c r="C377" s="11">
        <v>917883.74</v>
      </c>
      <c r="D377" s="11">
        <v>917883.74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x14ac:dyDescent="0.25">
      <c r="A378" t="s">
        <v>82</v>
      </c>
      <c r="B378" t="s">
        <v>214</v>
      </c>
      <c r="C378" s="11">
        <v>4565504.55</v>
      </c>
      <c r="D378" s="11">
        <v>4565504.55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x14ac:dyDescent="0.25">
      <c r="A379" t="s">
        <v>82</v>
      </c>
      <c r="B379" t="s">
        <v>215</v>
      </c>
      <c r="C379" s="11">
        <v>4565504.55</v>
      </c>
      <c r="D379" s="11">
        <v>4565504.55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x14ac:dyDescent="0.25">
      <c r="A380">
        <v>7900</v>
      </c>
      <c r="B380" t="s">
        <v>81</v>
      </c>
      <c r="C380" s="11">
        <v>55218</v>
      </c>
      <c r="D380" s="11">
        <v>55218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x14ac:dyDescent="0.25">
      <c r="A381">
        <v>7900</v>
      </c>
      <c r="B381" t="s">
        <v>89</v>
      </c>
      <c r="C381" s="11">
        <v>-30876</v>
      </c>
      <c r="D381" s="11">
        <v>-30876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x14ac:dyDescent="0.25">
      <c r="A382" t="s">
        <v>82</v>
      </c>
      <c r="B382" t="s">
        <v>266</v>
      </c>
      <c r="C382" s="11">
        <v>24342</v>
      </c>
      <c r="D382" s="11">
        <v>24342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x14ac:dyDescent="0.25">
      <c r="A383" t="s">
        <v>82</v>
      </c>
      <c r="B383" t="s">
        <v>267</v>
      </c>
      <c r="C383" s="11">
        <v>24342</v>
      </c>
      <c r="D383" s="11">
        <v>24342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</row>
    <row r="384" spans="1:9" x14ac:dyDescent="0.25">
      <c r="A384" t="s">
        <v>216</v>
      </c>
      <c r="B384" t="s">
        <v>217</v>
      </c>
      <c r="C384" s="11">
        <v>252040844.41</v>
      </c>
      <c r="D384" s="11">
        <v>252040844.41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x14ac:dyDescent="0.25">
      <c r="A385" t="s">
        <v>218</v>
      </c>
      <c r="B385" t="s">
        <v>219</v>
      </c>
      <c r="C385" s="11">
        <v>39508074.240000002</v>
      </c>
      <c r="D385" s="11">
        <v>39508074.240000002</v>
      </c>
      <c r="E385" s="11">
        <v>0</v>
      </c>
      <c r="F385" s="11">
        <v>0</v>
      </c>
      <c r="G385" s="11">
        <v>0</v>
      </c>
      <c r="H385" s="11">
        <v>0</v>
      </c>
      <c r="I385" s="11">
        <v>0</v>
      </c>
    </row>
    <row r="386" spans="1:9" x14ac:dyDescent="0.25">
      <c r="A386">
        <v>9000</v>
      </c>
      <c r="B386" t="s">
        <v>81</v>
      </c>
      <c r="C386" s="11">
        <v>882448274.33000004</v>
      </c>
      <c r="D386" s="11">
        <v>863111859.10000002</v>
      </c>
      <c r="E386" s="11">
        <v>8863439.6199999992</v>
      </c>
      <c r="F386" s="11">
        <v>0</v>
      </c>
      <c r="G386" s="11">
        <v>10472975.609999999</v>
      </c>
      <c r="H386" s="11">
        <v>0</v>
      </c>
      <c r="I386" s="11">
        <v>0</v>
      </c>
    </row>
    <row r="387" spans="1:9" x14ac:dyDescent="0.25">
      <c r="A387" t="s">
        <v>82</v>
      </c>
      <c r="B387" t="s">
        <v>220</v>
      </c>
      <c r="C387" s="11">
        <v>882448274.33000004</v>
      </c>
      <c r="D387" s="11">
        <v>863111859.10000002</v>
      </c>
      <c r="E387" s="11">
        <v>8863439.6199999992</v>
      </c>
      <c r="F387" s="11">
        <v>0</v>
      </c>
      <c r="G387" s="11">
        <v>10472975.609999999</v>
      </c>
      <c r="H387" s="11">
        <v>0</v>
      </c>
      <c r="I387" s="11">
        <v>0</v>
      </c>
    </row>
    <row r="388" spans="1:9" x14ac:dyDescent="0.25">
      <c r="A388" t="s">
        <v>82</v>
      </c>
      <c r="B388" t="s">
        <v>221</v>
      </c>
      <c r="C388" s="11">
        <v>882448274.33000004</v>
      </c>
      <c r="D388" s="11">
        <v>863111859.10000002</v>
      </c>
      <c r="E388" s="11">
        <v>8863439.6199999992</v>
      </c>
      <c r="F388" s="11">
        <v>0</v>
      </c>
      <c r="G388" s="11">
        <v>10472975.609999999</v>
      </c>
      <c r="H388" s="11">
        <v>0</v>
      </c>
      <c r="I388" s="11">
        <v>0</v>
      </c>
    </row>
    <row r="389" spans="1:9" x14ac:dyDescent="0.25">
      <c r="A389">
        <v>9122</v>
      </c>
      <c r="B389" t="s">
        <v>81</v>
      </c>
      <c r="C389" s="11">
        <v>67884626.670000002</v>
      </c>
      <c r="D389" s="11">
        <v>0</v>
      </c>
      <c r="E389" s="11">
        <v>67884626.670000002</v>
      </c>
      <c r="F389" s="11">
        <v>0</v>
      </c>
      <c r="G389" s="11">
        <v>0</v>
      </c>
      <c r="H389" s="11">
        <v>0</v>
      </c>
      <c r="I389" s="11">
        <v>0</v>
      </c>
    </row>
    <row r="390" spans="1:9" x14ac:dyDescent="0.25">
      <c r="A390">
        <v>9129</v>
      </c>
      <c r="B390" t="s">
        <v>81</v>
      </c>
      <c r="C390" s="11">
        <v>458198215.87</v>
      </c>
      <c r="D390" s="11">
        <v>275668552</v>
      </c>
      <c r="E390" s="11">
        <v>182529663.87</v>
      </c>
      <c r="F390" s="11">
        <v>0</v>
      </c>
      <c r="G390" s="11">
        <v>0</v>
      </c>
      <c r="H390" s="11">
        <v>0</v>
      </c>
      <c r="I390" s="11">
        <v>0</v>
      </c>
    </row>
    <row r="391" spans="1:9" x14ac:dyDescent="0.25">
      <c r="A391" t="s">
        <v>82</v>
      </c>
      <c r="B391" t="s">
        <v>222</v>
      </c>
      <c r="C391" s="11">
        <v>526082842.54000002</v>
      </c>
      <c r="D391" s="11">
        <v>275668552</v>
      </c>
      <c r="E391" s="11">
        <v>250414290.53999999</v>
      </c>
      <c r="F391" s="11">
        <v>0</v>
      </c>
      <c r="G391" s="11">
        <v>0</v>
      </c>
      <c r="H391" s="11">
        <v>0</v>
      </c>
      <c r="I391" s="11">
        <v>0</v>
      </c>
    </row>
    <row r="392" spans="1:9" x14ac:dyDescent="0.25">
      <c r="A392" t="s">
        <v>82</v>
      </c>
      <c r="B392" t="s">
        <v>223</v>
      </c>
      <c r="C392" s="11">
        <v>526082842.54000002</v>
      </c>
      <c r="D392" s="11">
        <v>275668552</v>
      </c>
      <c r="E392" s="11">
        <v>250414290.53999999</v>
      </c>
      <c r="F392" s="11">
        <v>0</v>
      </c>
      <c r="G392" s="11">
        <v>0</v>
      </c>
      <c r="H392" s="11">
        <v>0</v>
      </c>
      <c r="I392" s="11">
        <v>0</v>
      </c>
    </row>
    <row r="393" spans="1:9" x14ac:dyDescent="0.25">
      <c r="A393">
        <v>9208</v>
      </c>
      <c r="B393" t="s">
        <v>81</v>
      </c>
      <c r="C393" s="11">
        <v>224800763.75</v>
      </c>
      <c r="D393" s="11">
        <v>147314364.30000001</v>
      </c>
      <c r="E393" s="11">
        <v>77486399.450000003</v>
      </c>
      <c r="F393" s="11">
        <v>0</v>
      </c>
      <c r="G393" s="11">
        <v>0</v>
      </c>
      <c r="H393" s="11">
        <v>0</v>
      </c>
      <c r="I393" s="11">
        <v>0</v>
      </c>
    </row>
    <row r="394" spans="1:9" x14ac:dyDescent="0.25">
      <c r="A394" t="s">
        <v>82</v>
      </c>
      <c r="B394" t="s">
        <v>224</v>
      </c>
      <c r="C394" s="11">
        <v>224800763.75</v>
      </c>
      <c r="D394" s="11">
        <v>147314364.30000001</v>
      </c>
      <c r="E394" s="11">
        <v>77486399.450000003</v>
      </c>
      <c r="F394" s="11">
        <v>0</v>
      </c>
      <c r="G394" s="11">
        <v>0</v>
      </c>
      <c r="H394" s="11">
        <v>0</v>
      </c>
      <c r="I394" s="11">
        <v>0</v>
      </c>
    </row>
    <row r="395" spans="1:9" x14ac:dyDescent="0.25">
      <c r="A395" t="s">
        <v>82</v>
      </c>
      <c r="B395" t="s">
        <v>225</v>
      </c>
      <c r="C395" s="11">
        <v>224800763.75</v>
      </c>
      <c r="D395" s="11">
        <v>147314364.30000001</v>
      </c>
      <c r="E395" s="11">
        <v>77486399.450000003</v>
      </c>
      <c r="F395" s="11">
        <v>0</v>
      </c>
      <c r="G395" s="11">
        <v>0</v>
      </c>
      <c r="H395" s="11">
        <v>0</v>
      </c>
      <c r="I395" s="11">
        <v>0</v>
      </c>
    </row>
    <row r="396" spans="1:9" x14ac:dyDescent="0.25">
      <c r="A396">
        <v>9500</v>
      </c>
      <c r="B396" t="s">
        <v>81</v>
      </c>
      <c r="C396" s="11">
        <v>3374317709.0900002</v>
      </c>
      <c r="D396" s="11">
        <v>2138553059.9100001</v>
      </c>
      <c r="E396" s="11">
        <v>1235764649.1800001</v>
      </c>
      <c r="F396" s="11">
        <v>0</v>
      </c>
      <c r="G396" s="11">
        <v>0</v>
      </c>
      <c r="H396" s="11">
        <v>0</v>
      </c>
      <c r="I396" s="11">
        <v>0</v>
      </c>
    </row>
    <row r="397" spans="1:9" x14ac:dyDescent="0.25">
      <c r="A397" t="s">
        <v>82</v>
      </c>
      <c r="B397" t="s">
        <v>226</v>
      </c>
      <c r="C397" s="11">
        <v>3374317709.0900002</v>
      </c>
      <c r="D397" s="11">
        <v>2138553059.9100001</v>
      </c>
      <c r="E397" s="11">
        <v>1235764649.1800001</v>
      </c>
      <c r="F397" s="11">
        <v>0</v>
      </c>
      <c r="G397" s="11">
        <v>0</v>
      </c>
      <c r="H397" s="11">
        <v>0</v>
      </c>
      <c r="I397" s="11">
        <v>0</v>
      </c>
    </row>
    <row r="398" spans="1:9" x14ac:dyDescent="0.25">
      <c r="A398">
        <v>9520</v>
      </c>
      <c r="B398" t="s">
        <v>81</v>
      </c>
      <c r="C398" s="11">
        <v>605739757.64999998</v>
      </c>
      <c r="D398" s="11">
        <v>605739757.64999998</v>
      </c>
      <c r="E398" s="11">
        <v>0</v>
      </c>
      <c r="F398" s="11">
        <v>0</v>
      </c>
      <c r="G398" s="11">
        <v>0</v>
      </c>
      <c r="H398" s="11">
        <v>0</v>
      </c>
      <c r="I398" s="11">
        <v>0</v>
      </c>
    </row>
    <row r="399" spans="1:9" x14ac:dyDescent="0.25">
      <c r="A399">
        <v>9521</v>
      </c>
      <c r="B399" t="s">
        <v>81</v>
      </c>
      <c r="C399" s="11">
        <v>121012163.34999999</v>
      </c>
      <c r="D399" s="11">
        <v>121012163.34999999</v>
      </c>
      <c r="E399" s="11">
        <v>0</v>
      </c>
      <c r="F399" s="11">
        <v>0</v>
      </c>
      <c r="G399" s="11">
        <v>0</v>
      </c>
      <c r="H399" s="11">
        <v>0</v>
      </c>
      <c r="I399" s="11">
        <v>0</v>
      </c>
    </row>
    <row r="400" spans="1:9" x14ac:dyDescent="0.25">
      <c r="A400">
        <v>9523</v>
      </c>
      <c r="B400" t="s">
        <v>81</v>
      </c>
      <c r="C400" s="11">
        <v>1413156851.9300001</v>
      </c>
      <c r="D400" s="11">
        <v>1413156851.9300001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</row>
    <row r="401" spans="1:9" x14ac:dyDescent="0.25">
      <c r="A401" t="s">
        <v>82</v>
      </c>
      <c r="B401" t="s">
        <v>227</v>
      </c>
      <c r="C401" s="11">
        <v>2139908772.9300001</v>
      </c>
      <c r="D401" s="11">
        <v>2139908772.9300001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</row>
    <row r="402" spans="1:9" x14ac:dyDescent="0.25">
      <c r="A402" t="s">
        <v>82</v>
      </c>
      <c r="B402" t="s">
        <v>228</v>
      </c>
      <c r="C402" s="11">
        <v>5514226482.0200005</v>
      </c>
      <c r="D402" s="11">
        <v>4278461832.8400002</v>
      </c>
      <c r="E402" s="11">
        <v>1235764649.1800001</v>
      </c>
      <c r="F402" s="11">
        <v>0</v>
      </c>
      <c r="G402" s="11">
        <v>0</v>
      </c>
      <c r="H402" s="11">
        <v>0</v>
      </c>
      <c r="I402" s="11">
        <v>0</v>
      </c>
    </row>
    <row r="403" spans="1:9" x14ac:dyDescent="0.25">
      <c r="A403">
        <v>9610</v>
      </c>
      <c r="B403" t="s">
        <v>81</v>
      </c>
      <c r="C403" s="11">
        <v>650.08000000000004</v>
      </c>
      <c r="D403" s="11">
        <v>4</v>
      </c>
      <c r="E403" s="11">
        <v>646.08000000000004</v>
      </c>
      <c r="F403" s="11">
        <v>0</v>
      </c>
      <c r="G403" s="11">
        <v>0</v>
      </c>
      <c r="H403" s="11">
        <v>0</v>
      </c>
      <c r="I403" s="11">
        <v>0</v>
      </c>
    </row>
    <row r="404" spans="1:9" x14ac:dyDescent="0.25">
      <c r="A404">
        <v>9611</v>
      </c>
      <c r="B404" t="s">
        <v>81</v>
      </c>
      <c r="C404" s="11">
        <v>32372851.48</v>
      </c>
      <c r="D404" s="11">
        <v>30124202.879999999</v>
      </c>
      <c r="E404" s="11">
        <v>2248648.6</v>
      </c>
      <c r="F404" s="11">
        <v>0</v>
      </c>
      <c r="G404" s="11">
        <v>0</v>
      </c>
      <c r="H404" s="11">
        <v>0</v>
      </c>
      <c r="I404" s="11">
        <v>0</v>
      </c>
    </row>
    <row r="405" spans="1:9" x14ac:dyDescent="0.25">
      <c r="A405">
        <v>9618</v>
      </c>
      <c r="B405" t="s">
        <v>81</v>
      </c>
      <c r="C405" s="11">
        <v>242872.5</v>
      </c>
      <c r="D405" s="11">
        <v>242872.5</v>
      </c>
      <c r="E405" s="11">
        <v>0</v>
      </c>
      <c r="F405" s="11">
        <v>0</v>
      </c>
      <c r="G405" s="11">
        <v>0</v>
      </c>
      <c r="H405" s="11">
        <v>0</v>
      </c>
      <c r="I405" s="11">
        <v>0</v>
      </c>
    </row>
    <row r="406" spans="1:9" x14ac:dyDescent="0.25">
      <c r="A406" t="s">
        <v>82</v>
      </c>
      <c r="B406" t="s">
        <v>229</v>
      </c>
      <c r="C406" s="11">
        <v>32616374.059999999</v>
      </c>
      <c r="D406" s="11">
        <v>30367079.379999999</v>
      </c>
      <c r="E406" s="11">
        <v>2249294.6800000002</v>
      </c>
      <c r="F406" s="11">
        <v>0</v>
      </c>
      <c r="G406" s="11">
        <v>0</v>
      </c>
      <c r="H406" s="11">
        <v>0</v>
      </c>
      <c r="I406" s="11">
        <v>0</v>
      </c>
    </row>
    <row r="407" spans="1:9" x14ac:dyDescent="0.25">
      <c r="A407" t="s">
        <v>82</v>
      </c>
      <c r="B407" t="s">
        <v>230</v>
      </c>
      <c r="C407" s="11">
        <v>32616374.059999999</v>
      </c>
      <c r="D407" s="11">
        <v>30367079.379999999</v>
      </c>
      <c r="E407" s="11">
        <v>2249294.6800000002</v>
      </c>
      <c r="F407" s="11">
        <v>0</v>
      </c>
      <c r="G407" s="11">
        <v>0</v>
      </c>
      <c r="H407" s="11">
        <v>0</v>
      </c>
      <c r="I407" s="11">
        <v>0</v>
      </c>
    </row>
    <row r="408" spans="1:9" x14ac:dyDescent="0.25">
      <c r="A408">
        <v>9781</v>
      </c>
      <c r="B408" t="s">
        <v>81</v>
      </c>
      <c r="C408" s="11">
        <v>298002.45</v>
      </c>
      <c r="D408" s="11">
        <v>298002.45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x14ac:dyDescent="0.25">
      <c r="A409">
        <v>9782</v>
      </c>
      <c r="B409" t="s">
        <v>81</v>
      </c>
      <c r="C409" s="11">
        <v>165417820.33000001</v>
      </c>
      <c r="D409" s="11">
        <v>165417820.33000001</v>
      </c>
      <c r="E409" s="11">
        <v>0</v>
      </c>
      <c r="F409" s="11">
        <v>0</v>
      </c>
      <c r="G409" s="11">
        <v>0</v>
      </c>
      <c r="H409" s="11">
        <v>0</v>
      </c>
      <c r="I409" s="11">
        <v>0</v>
      </c>
    </row>
    <row r="410" spans="1:9" x14ac:dyDescent="0.25">
      <c r="A410" t="s">
        <v>82</v>
      </c>
      <c r="B410" t="s">
        <v>231</v>
      </c>
      <c r="C410" s="11">
        <v>165715822.78</v>
      </c>
      <c r="D410" s="11">
        <v>165715822.78</v>
      </c>
      <c r="E410" s="11">
        <v>0</v>
      </c>
      <c r="F410" s="11">
        <v>0</v>
      </c>
      <c r="G410" s="11">
        <v>0</v>
      </c>
      <c r="H410" s="11">
        <v>0</v>
      </c>
      <c r="I410" s="11">
        <v>0</v>
      </c>
    </row>
    <row r="411" spans="1:9" x14ac:dyDescent="0.25">
      <c r="A411" t="s">
        <v>82</v>
      </c>
      <c r="B411" t="s">
        <v>232</v>
      </c>
      <c r="C411" s="11">
        <v>165715822.78</v>
      </c>
      <c r="D411" s="11">
        <v>165715822.78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</row>
    <row r="412" spans="1:9" x14ac:dyDescent="0.25">
      <c r="A412">
        <v>9809</v>
      </c>
      <c r="B412" t="s">
        <v>81</v>
      </c>
      <c r="C412" s="11">
        <v>740</v>
      </c>
      <c r="D412" s="11">
        <v>740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</row>
    <row r="413" spans="1:9" x14ac:dyDescent="0.25">
      <c r="A413" t="s">
        <v>82</v>
      </c>
      <c r="B413" t="s">
        <v>233</v>
      </c>
      <c r="C413" s="11">
        <v>740</v>
      </c>
      <c r="D413" s="11">
        <v>740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</row>
    <row r="414" spans="1:9" x14ac:dyDescent="0.25">
      <c r="A414">
        <v>9810</v>
      </c>
      <c r="B414" t="s">
        <v>81</v>
      </c>
      <c r="C414" s="11">
        <v>2504181</v>
      </c>
      <c r="D414" s="11">
        <v>2504181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</row>
    <row r="415" spans="1:9" x14ac:dyDescent="0.25">
      <c r="A415">
        <v>9811</v>
      </c>
      <c r="B415" t="s">
        <v>81</v>
      </c>
      <c r="C415" s="11">
        <v>500000000</v>
      </c>
      <c r="D415" s="11">
        <v>500000000</v>
      </c>
      <c r="E415" s="11">
        <v>0</v>
      </c>
      <c r="F415" s="11">
        <v>0</v>
      </c>
      <c r="G415" s="11">
        <v>0</v>
      </c>
      <c r="H415" s="11">
        <v>0</v>
      </c>
      <c r="I415" s="11">
        <v>0</v>
      </c>
    </row>
    <row r="416" spans="1:9" x14ac:dyDescent="0.25">
      <c r="A416">
        <v>9812</v>
      </c>
      <c r="B416" t="s">
        <v>81</v>
      </c>
      <c r="C416" s="11">
        <v>678</v>
      </c>
      <c r="D416" s="11">
        <v>678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</row>
    <row r="417" spans="1:9" x14ac:dyDescent="0.25">
      <c r="A417">
        <v>9819</v>
      </c>
      <c r="B417" t="s">
        <v>81</v>
      </c>
      <c r="C417" s="11">
        <v>20830</v>
      </c>
      <c r="D417" s="11">
        <v>20830</v>
      </c>
      <c r="E417" s="11">
        <v>0</v>
      </c>
      <c r="F417" s="11">
        <v>0</v>
      </c>
      <c r="G417" s="11">
        <v>0</v>
      </c>
      <c r="H417" s="11">
        <v>0</v>
      </c>
      <c r="I417" s="11">
        <v>0</v>
      </c>
    </row>
    <row r="418" spans="1:9" x14ac:dyDescent="0.25">
      <c r="A418" t="s">
        <v>82</v>
      </c>
      <c r="B418" t="s">
        <v>234</v>
      </c>
      <c r="C418" s="11">
        <v>502525689</v>
      </c>
      <c r="D418" s="11">
        <v>502525689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x14ac:dyDescent="0.25">
      <c r="A419">
        <v>9820</v>
      </c>
      <c r="B419" t="s">
        <v>81</v>
      </c>
      <c r="C419" s="11">
        <v>9683</v>
      </c>
      <c r="D419" s="11">
        <v>9683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</row>
    <row r="420" spans="1:9" x14ac:dyDescent="0.25">
      <c r="A420">
        <v>9821</v>
      </c>
      <c r="B420" t="s">
        <v>81</v>
      </c>
      <c r="C420" s="11">
        <v>11143</v>
      </c>
      <c r="D420" s="11">
        <v>11143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</row>
    <row r="421" spans="1:9" x14ac:dyDescent="0.25">
      <c r="A421" t="s">
        <v>82</v>
      </c>
      <c r="B421" t="s">
        <v>235</v>
      </c>
      <c r="C421" s="11">
        <v>20826</v>
      </c>
      <c r="D421" s="11">
        <v>20826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</row>
    <row r="422" spans="1:9" x14ac:dyDescent="0.25">
      <c r="A422">
        <v>9890</v>
      </c>
      <c r="B422" t="s">
        <v>81</v>
      </c>
      <c r="C422" s="11">
        <v>15</v>
      </c>
      <c r="D422" s="11">
        <v>15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x14ac:dyDescent="0.25">
      <c r="A423">
        <v>9891</v>
      </c>
      <c r="B423" t="s">
        <v>81</v>
      </c>
      <c r="C423" s="11">
        <v>30</v>
      </c>
      <c r="D423" s="11">
        <v>30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x14ac:dyDescent="0.25">
      <c r="A424">
        <v>9892</v>
      </c>
      <c r="B424" t="s">
        <v>81</v>
      </c>
      <c r="C424" s="11">
        <v>14942</v>
      </c>
      <c r="D424" s="11">
        <v>14942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</row>
    <row r="425" spans="1:9" x14ac:dyDescent="0.25">
      <c r="A425">
        <v>9893</v>
      </c>
      <c r="B425" t="s">
        <v>81</v>
      </c>
      <c r="C425" s="11">
        <v>40</v>
      </c>
      <c r="D425" s="11">
        <v>40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</row>
    <row r="426" spans="1:9" x14ac:dyDescent="0.25">
      <c r="A426">
        <v>9898</v>
      </c>
      <c r="B426" t="s">
        <v>81</v>
      </c>
      <c r="C426" s="11">
        <v>49545</v>
      </c>
      <c r="D426" s="11">
        <v>49545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</row>
    <row r="427" spans="1:9" x14ac:dyDescent="0.25">
      <c r="A427">
        <v>9899</v>
      </c>
      <c r="B427" t="s">
        <v>81</v>
      </c>
      <c r="C427" s="11">
        <v>472</v>
      </c>
      <c r="D427" s="11">
        <v>472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</row>
    <row r="428" spans="1:9" x14ac:dyDescent="0.25">
      <c r="A428" t="s">
        <v>82</v>
      </c>
      <c r="B428" t="s">
        <v>236</v>
      </c>
      <c r="C428" s="11">
        <v>65044</v>
      </c>
      <c r="D428" s="11">
        <v>65044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x14ac:dyDescent="0.25">
      <c r="A429" t="s">
        <v>82</v>
      </c>
      <c r="B429" t="s">
        <v>237</v>
      </c>
      <c r="C429" s="11">
        <v>502612299</v>
      </c>
      <c r="D429" s="11">
        <v>502612299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</row>
    <row r="430" spans="1:9" x14ac:dyDescent="0.25">
      <c r="A430" t="s">
        <v>238</v>
      </c>
      <c r="B430" t="s">
        <v>239</v>
      </c>
      <c r="C430" s="11">
        <v>7848502858.4799995</v>
      </c>
      <c r="D430" s="11">
        <v>6263251809.3999996</v>
      </c>
      <c r="E430" s="11">
        <v>1574778073.47</v>
      </c>
      <c r="F430" s="11">
        <v>0</v>
      </c>
      <c r="G430" s="11">
        <v>10472975.609999999</v>
      </c>
      <c r="H430" s="11">
        <v>0</v>
      </c>
      <c r="I430" s="11">
        <v>0</v>
      </c>
    </row>
    <row r="431" spans="1:9" x14ac:dyDescent="0.25">
      <c r="A431">
        <v>9031</v>
      </c>
      <c r="B431" t="s">
        <v>89</v>
      </c>
      <c r="C431" s="11">
        <v>1126219329.6199999</v>
      </c>
      <c r="D431" s="11">
        <v>335182199.35000002</v>
      </c>
      <c r="E431" s="11">
        <v>791037130.26999998</v>
      </c>
      <c r="F431" s="11">
        <v>0</v>
      </c>
      <c r="G431" s="11">
        <v>0</v>
      </c>
      <c r="H431" s="11">
        <v>0</v>
      </c>
      <c r="I431" s="11">
        <v>0</v>
      </c>
    </row>
    <row r="432" spans="1:9" x14ac:dyDescent="0.25">
      <c r="A432">
        <v>9036</v>
      </c>
      <c r="B432" t="s">
        <v>89</v>
      </c>
      <c r="C432" s="11">
        <v>624521882.11000001</v>
      </c>
      <c r="D432" s="11">
        <v>596989950.78999996</v>
      </c>
      <c r="E432" s="11">
        <v>17726879.239999998</v>
      </c>
      <c r="F432" s="11">
        <v>0</v>
      </c>
      <c r="G432" s="11">
        <v>9805052.0800000001</v>
      </c>
      <c r="H432" s="11">
        <v>0</v>
      </c>
      <c r="I432" s="11">
        <v>0</v>
      </c>
    </row>
    <row r="433" spans="1:9" x14ac:dyDescent="0.25">
      <c r="A433" t="s">
        <v>82</v>
      </c>
      <c r="B433" t="s">
        <v>240</v>
      </c>
      <c r="C433" s="11">
        <v>1750741211.73</v>
      </c>
      <c r="D433" s="11">
        <v>932172150.13999999</v>
      </c>
      <c r="E433" s="11">
        <v>808764009.50999999</v>
      </c>
      <c r="F433" s="11">
        <v>0</v>
      </c>
      <c r="G433" s="11">
        <v>9805052.0800000001</v>
      </c>
      <c r="H433" s="11">
        <v>0</v>
      </c>
      <c r="I433" s="11">
        <v>0</v>
      </c>
    </row>
    <row r="434" spans="1:9" x14ac:dyDescent="0.25">
      <c r="A434" t="s">
        <v>82</v>
      </c>
      <c r="B434" t="s">
        <v>221</v>
      </c>
      <c r="C434" s="11">
        <v>1750741211.73</v>
      </c>
      <c r="D434" s="11">
        <v>932172150.13999999</v>
      </c>
      <c r="E434" s="11">
        <v>808764009.50999999</v>
      </c>
      <c r="F434" s="11">
        <v>0</v>
      </c>
      <c r="G434" s="11">
        <v>9805052.0800000001</v>
      </c>
      <c r="H434" s="11">
        <v>0</v>
      </c>
      <c r="I434" s="11">
        <v>0</v>
      </c>
    </row>
    <row r="435" spans="1:9" x14ac:dyDescent="0.25">
      <c r="A435">
        <v>9218</v>
      </c>
      <c r="B435" t="s">
        <v>89</v>
      </c>
      <c r="C435" s="11">
        <v>224800763.75</v>
      </c>
      <c r="D435" s="11">
        <v>50125335.649999999</v>
      </c>
      <c r="E435" s="11">
        <v>174675428.09999999</v>
      </c>
      <c r="F435" s="11">
        <v>0</v>
      </c>
      <c r="G435" s="11">
        <v>0</v>
      </c>
      <c r="H435" s="11">
        <v>0</v>
      </c>
      <c r="I435" s="11">
        <v>0</v>
      </c>
    </row>
    <row r="436" spans="1:9" x14ac:dyDescent="0.25">
      <c r="A436" t="s">
        <v>82</v>
      </c>
      <c r="B436" t="s">
        <v>241</v>
      </c>
      <c r="C436" s="11">
        <v>224800763.75</v>
      </c>
      <c r="D436" s="11">
        <v>50125335.649999999</v>
      </c>
      <c r="E436" s="11">
        <v>174675428.09999999</v>
      </c>
      <c r="F436" s="11">
        <v>0</v>
      </c>
      <c r="G436" s="11">
        <v>0</v>
      </c>
      <c r="H436" s="11">
        <v>0</v>
      </c>
      <c r="I436" s="11">
        <v>0</v>
      </c>
    </row>
    <row r="437" spans="1:9" x14ac:dyDescent="0.25">
      <c r="A437" t="s">
        <v>82</v>
      </c>
      <c r="B437" t="s">
        <v>225</v>
      </c>
      <c r="C437" s="11">
        <v>224800763.75</v>
      </c>
      <c r="D437" s="11">
        <v>50125335.649999999</v>
      </c>
      <c r="E437" s="11">
        <v>174675428.09999999</v>
      </c>
      <c r="F437" s="11">
        <v>0</v>
      </c>
      <c r="G437" s="11">
        <v>0</v>
      </c>
      <c r="H437" s="11">
        <v>0</v>
      </c>
      <c r="I437" s="11">
        <v>0</v>
      </c>
    </row>
    <row r="438" spans="1:9" x14ac:dyDescent="0.25">
      <c r="A438">
        <v>9790</v>
      </c>
      <c r="B438" t="s">
        <v>89</v>
      </c>
      <c r="C438" s="11">
        <v>165715822.78</v>
      </c>
      <c r="D438" s="11">
        <v>165223149.13</v>
      </c>
      <c r="E438" s="11">
        <v>0</v>
      </c>
      <c r="F438" s="11">
        <v>0</v>
      </c>
      <c r="G438" s="11">
        <v>492673.65</v>
      </c>
      <c r="H438" s="11">
        <v>0</v>
      </c>
      <c r="I438" s="11">
        <v>0</v>
      </c>
    </row>
    <row r="439" spans="1:9" x14ac:dyDescent="0.25">
      <c r="A439" t="s">
        <v>82</v>
      </c>
      <c r="B439" t="s">
        <v>242</v>
      </c>
      <c r="C439" s="11">
        <v>165715822.78</v>
      </c>
      <c r="D439" s="11">
        <v>165223149.13</v>
      </c>
      <c r="E439" s="11">
        <v>0</v>
      </c>
      <c r="F439" s="11">
        <v>0</v>
      </c>
      <c r="G439" s="11">
        <v>492673.65</v>
      </c>
      <c r="H439" s="11">
        <v>0</v>
      </c>
      <c r="I439" s="11">
        <v>0</v>
      </c>
    </row>
    <row r="440" spans="1:9" x14ac:dyDescent="0.25">
      <c r="A440" t="s">
        <v>82</v>
      </c>
      <c r="B440" t="s">
        <v>232</v>
      </c>
      <c r="C440" s="11">
        <v>165715822.78</v>
      </c>
      <c r="D440" s="11">
        <v>165223149.13</v>
      </c>
      <c r="E440" s="11">
        <v>0</v>
      </c>
      <c r="F440" s="11">
        <v>0</v>
      </c>
      <c r="G440" s="11">
        <v>492673.65</v>
      </c>
      <c r="H440" s="11">
        <v>0</v>
      </c>
      <c r="I440" s="11">
        <v>0</v>
      </c>
    </row>
    <row r="441" spans="1:9" x14ac:dyDescent="0.25">
      <c r="A441" t="s">
        <v>238</v>
      </c>
      <c r="B441" t="s">
        <v>243</v>
      </c>
      <c r="C441" s="11">
        <v>2141257798.26</v>
      </c>
      <c r="D441" s="11">
        <v>1147520634.9200001</v>
      </c>
      <c r="E441" s="11">
        <v>983439437.61000001</v>
      </c>
      <c r="F441" s="11">
        <v>0</v>
      </c>
      <c r="G441" s="11">
        <v>10297725.73</v>
      </c>
      <c r="H441" s="11">
        <v>0</v>
      </c>
      <c r="I441" s="11">
        <v>0</v>
      </c>
    </row>
    <row r="442" spans="1:9" x14ac:dyDescent="0.25">
      <c r="A442">
        <v>9900</v>
      </c>
      <c r="B442" t="s">
        <v>81</v>
      </c>
      <c r="C442" s="11">
        <v>534326123.63999999</v>
      </c>
      <c r="D442" s="11">
        <v>16564912.710000001</v>
      </c>
      <c r="E442" s="11">
        <v>517761210.93000001</v>
      </c>
      <c r="F442" s="11">
        <v>0</v>
      </c>
      <c r="G442" s="11">
        <v>0</v>
      </c>
      <c r="H442" s="11">
        <v>0</v>
      </c>
      <c r="I442" s="11">
        <v>0</v>
      </c>
    </row>
    <row r="443" spans="1:9" x14ac:dyDescent="0.25">
      <c r="A443" t="s">
        <v>82</v>
      </c>
      <c r="B443" t="s">
        <v>244</v>
      </c>
      <c r="C443" s="11">
        <v>534326123.63999999</v>
      </c>
      <c r="D443" s="11">
        <v>16564912.710000001</v>
      </c>
      <c r="E443" s="11">
        <v>517761210.93000001</v>
      </c>
      <c r="F443" s="11">
        <v>0</v>
      </c>
      <c r="G443" s="11">
        <v>0</v>
      </c>
      <c r="H443" s="11">
        <v>0</v>
      </c>
      <c r="I443" s="11">
        <v>0</v>
      </c>
    </row>
    <row r="444" spans="1:9" x14ac:dyDescent="0.25">
      <c r="A444">
        <v>9910</v>
      </c>
      <c r="B444" t="s">
        <v>81</v>
      </c>
      <c r="C444" s="11">
        <v>5633</v>
      </c>
      <c r="D444" s="11">
        <v>5633</v>
      </c>
      <c r="E444" s="11">
        <v>0</v>
      </c>
      <c r="F444" s="11">
        <v>0</v>
      </c>
      <c r="G444" s="11">
        <v>0</v>
      </c>
      <c r="H444" s="11">
        <v>0</v>
      </c>
      <c r="I444" s="11">
        <v>0</v>
      </c>
    </row>
    <row r="445" spans="1:9" x14ac:dyDescent="0.25">
      <c r="A445" t="s">
        <v>82</v>
      </c>
      <c r="B445" t="s">
        <v>245</v>
      </c>
      <c r="C445" s="11">
        <v>5633</v>
      </c>
      <c r="D445" s="11">
        <v>5633</v>
      </c>
      <c r="E445" s="11">
        <v>0</v>
      </c>
      <c r="F445" s="11">
        <v>0</v>
      </c>
      <c r="G445" s="11">
        <v>0</v>
      </c>
      <c r="H445" s="11">
        <v>0</v>
      </c>
      <c r="I445" s="11">
        <v>0</v>
      </c>
    </row>
    <row r="446" spans="1:9" x14ac:dyDescent="0.25">
      <c r="A446">
        <v>9920</v>
      </c>
      <c r="B446" t="s">
        <v>81</v>
      </c>
      <c r="C446" s="11">
        <v>1546907.4</v>
      </c>
      <c r="D446" s="11">
        <v>1546907.4</v>
      </c>
      <c r="E446" s="11">
        <v>0</v>
      </c>
      <c r="F446" s="11">
        <v>0</v>
      </c>
      <c r="G446" s="11">
        <v>0</v>
      </c>
      <c r="H446" s="11">
        <v>0</v>
      </c>
      <c r="I446" s="11">
        <v>0</v>
      </c>
    </row>
    <row r="447" spans="1:9" x14ac:dyDescent="0.25">
      <c r="A447" t="s">
        <v>82</v>
      </c>
      <c r="B447" t="s">
        <v>248</v>
      </c>
      <c r="C447" s="11">
        <v>1546907.4</v>
      </c>
      <c r="D447" s="11">
        <v>1546907.4</v>
      </c>
      <c r="E447" s="11">
        <v>0</v>
      </c>
      <c r="F447" s="11">
        <v>0</v>
      </c>
      <c r="G447" s="11">
        <v>0</v>
      </c>
      <c r="H447" s="11">
        <v>0</v>
      </c>
      <c r="I447" s="11">
        <v>0</v>
      </c>
    </row>
    <row r="448" spans="1:9" x14ac:dyDescent="0.25">
      <c r="A448" t="s">
        <v>82</v>
      </c>
      <c r="B448" t="s">
        <v>246</v>
      </c>
      <c r="C448" s="11">
        <v>535878664.04000002</v>
      </c>
      <c r="D448" s="11">
        <v>18117453.109999999</v>
      </c>
      <c r="E448" s="11">
        <v>517761210.93000001</v>
      </c>
      <c r="F448" s="11">
        <v>0</v>
      </c>
      <c r="G448" s="11">
        <v>0</v>
      </c>
      <c r="H448" s="11">
        <v>0</v>
      </c>
      <c r="I448" s="11">
        <v>0</v>
      </c>
    </row>
    <row r="449" spans="1:9" x14ac:dyDescent="0.25">
      <c r="A449" t="s">
        <v>238</v>
      </c>
      <c r="B449" t="s">
        <v>247</v>
      </c>
      <c r="C449" s="11">
        <v>535878664.04000002</v>
      </c>
      <c r="D449" s="11">
        <v>18117453.109999999</v>
      </c>
      <c r="E449" s="11">
        <v>517761210.93000001</v>
      </c>
      <c r="F449" s="11">
        <v>0</v>
      </c>
      <c r="G449" s="11">
        <v>0</v>
      </c>
      <c r="H449" s="11">
        <v>0</v>
      </c>
      <c r="I449" s="11">
        <v>0</v>
      </c>
    </row>
    <row r="450" spans="1:9" x14ac:dyDescent="0.25">
      <c r="A450">
        <v>9900</v>
      </c>
      <c r="B450" t="s">
        <v>89</v>
      </c>
      <c r="C450" s="11">
        <v>5707889418.1999998</v>
      </c>
      <c r="D450" s="11">
        <v>4600491958.6899996</v>
      </c>
      <c r="E450" s="11">
        <v>1107397459.51</v>
      </c>
      <c r="F450" s="11">
        <v>0</v>
      </c>
      <c r="G450" s="11">
        <v>0</v>
      </c>
      <c r="H450" s="11">
        <v>0</v>
      </c>
      <c r="I450" s="11">
        <v>0</v>
      </c>
    </row>
    <row r="451" spans="1:9" x14ac:dyDescent="0.25">
      <c r="A451" t="s">
        <v>82</v>
      </c>
      <c r="B451" t="s">
        <v>244</v>
      </c>
      <c r="C451" s="11">
        <v>5707889418.1999998</v>
      </c>
      <c r="D451" s="11">
        <v>4600491958.6899996</v>
      </c>
      <c r="E451" s="11">
        <v>1107397459.51</v>
      </c>
      <c r="F451" s="11">
        <v>0</v>
      </c>
      <c r="G451" s="11">
        <v>0</v>
      </c>
      <c r="H451" s="11">
        <v>0</v>
      </c>
      <c r="I451" s="11">
        <v>0</v>
      </c>
    </row>
    <row r="452" spans="1:9" x14ac:dyDescent="0.25">
      <c r="A452">
        <v>9910</v>
      </c>
      <c r="B452" t="s">
        <v>89</v>
      </c>
      <c r="C452" s="11">
        <v>535234306.06</v>
      </c>
      <c r="D452" s="11">
        <v>532985011.38</v>
      </c>
      <c r="E452" s="11">
        <v>2249294.6800000002</v>
      </c>
      <c r="F452" s="11">
        <v>0</v>
      </c>
      <c r="G452" s="11">
        <v>0</v>
      </c>
      <c r="H452" s="11">
        <v>0</v>
      </c>
      <c r="I452" s="11">
        <v>0</v>
      </c>
    </row>
    <row r="453" spans="1:9" x14ac:dyDescent="0.25">
      <c r="A453" t="s">
        <v>82</v>
      </c>
      <c r="B453" t="s">
        <v>245</v>
      </c>
      <c r="C453" s="11">
        <v>535234306.06</v>
      </c>
      <c r="D453" s="11">
        <v>532985011.38</v>
      </c>
      <c r="E453" s="11">
        <v>2249294.6800000002</v>
      </c>
      <c r="F453" s="11">
        <v>0</v>
      </c>
      <c r="G453" s="11">
        <v>0</v>
      </c>
      <c r="H453" s="11">
        <v>0</v>
      </c>
      <c r="I453" s="11">
        <v>0</v>
      </c>
    </row>
    <row r="454" spans="1:9" x14ac:dyDescent="0.25">
      <c r="A454" t="s">
        <v>82</v>
      </c>
      <c r="B454" t="s">
        <v>246</v>
      </c>
      <c r="C454" s="11">
        <v>6243123724.2600002</v>
      </c>
      <c r="D454" s="11">
        <v>5133476970.0699997</v>
      </c>
      <c r="E454" s="11">
        <v>1109646754.1900001</v>
      </c>
      <c r="F454" s="11">
        <v>0</v>
      </c>
      <c r="G454" s="11">
        <v>0</v>
      </c>
      <c r="H454" s="11">
        <v>0</v>
      </c>
      <c r="I454" s="11">
        <v>0</v>
      </c>
    </row>
    <row r="455" spans="1:9" x14ac:dyDescent="0.25">
      <c r="A455" t="s">
        <v>238</v>
      </c>
      <c r="B455" t="s">
        <v>249</v>
      </c>
      <c r="C455" s="11">
        <v>6243123724.2600002</v>
      </c>
      <c r="D455" s="11">
        <v>5133476970.0699997</v>
      </c>
      <c r="E455" s="11">
        <v>1109646754.1900001</v>
      </c>
      <c r="F455" s="11">
        <v>0</v>
      </c>
      <c r="G455" s="11">
        <v>0</v>
      </c>
      <c r="H455" s="11">
        <v>0</v>
      </c>
      <c r="I455" s="11">
        <v>0</v>
      </c>
    </row>
    <row r="456" spans="1:9" x14ac:dyDescent="0.25">
      <c r="A456" t="s">
        <v>238</v>
      </c>
      <c r="B456" t="s">
        <v>250</v>
      </c>
      <c r="C456" s="11">
        <v>8384381522.5200005</v>
      </c>
      <c r="D456" s="11">
        <v>6281369262.5100002</v>
      </c>
      <c r="E456" s="11">
        <v>2092539284.4000001</v>
      </c>
      <c r="F456" s="11">
        <v>0</v>
      </c>
      <c r="G456" s="11">
        <v>10472975.609999999</v>
      </c>
      <c r="H456" s="11">
        <v>0</v>
      </c>
      <c r="I456" s="11">
        <v>0</v>
      </c>
    </row>
    <row r="457" spans="1:9" x14ac:dyDescent="0.25">
      <c r="A457" t="s">
        <v>238</v>
      </c>
      <c r="B457" t="s">
        <v>251</v>
      </c>
      <c r="C457" s="11">
        <v>8384381522.5200005</v>
      </c>
      <c r="D457" s="11">
        <v>6280997604.9899998</v>
      </c>
      <c r="E457" s="11">
        <v>2093086191.8</v>
      </c>
      <c r="F457" s="11">
        <v>0</v>
      </c>
      <c r="G457" s="11">
        <v>10297725.73</v>
      </c>
      <c r="H457" s="11">
        <v>0</v>
      </c>
      <c r="I457" s="11">
        <v>0</v>
      </c>
    </row>
    <row r="458" spans="1:9" x14ac:dyDescent="0.25">
      <c r="I458" t="s">
        <v>252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51" workbookViewId="0">
      <selection activeCell="H99" sqref="H99"/>
    </sheetView>
  </sheetViews>
  <sheetFormatPr defaultRowHeight="15" x14ac:dyDescent="0.25"/>
  <cols>
    <col min="1" max="1" width="58.85546875" style="67" customWidth="1"/>
    <col min="2" max="4" width="15.7109375" style="67" bestFit="1" customWidth="1"/>
    <col min="5" max="5" width="14.42578125" style="67" bestFit="1" customWidth="1"/>
    <col min="6" max="6" width="14.85546875" style="67" bestFit="1" customWidth="1"/>
    <col min="7" max="20" width="13.7109375" style="67" customWidth="1"/>
    <col min="21" max="16384" width="9.140625" style="67"/>
  </cols>
  <sheetData>
    <row r="1" spans="1:6" x14ac:dyDescent="0.25">
      <c r="A1" s="68" t="s">
        <v>305</v>
      </c>
      <c r="B1" s="68" t="s">
        <v>306</v>
      </c>
    </row>
    <row r="2" spans="1:6" hidden="1" x14ac:dyDescent="0.25"/>
    <row r="3" spans="1:6" ht="15.75" thickBot="1" x14ac:dyDescent="0.3"/>
    <row r="4" spans="1:6" ht="15.75" thickBot="1" x14ac:dyDescent="0.3">
      <c r="A4" s="70" t="s">
        <v>307</v>
      </c>
      <c r="B4" s="71">
        <f>DATE(2018,10,1)</f>
        <v>43374</v>
      </c>
      <c r="C4" s="71">
        <f>DATE(2018,9,28)</f>
        <v>43371</v>
      </c>
      <c r="D4" s="71">
        <f>DATE(2018,9,1)</f>
        <v>43344</v>
      </c>
      <c r="E4" s="70" t="s">
        <v>308</v>
      </c>
      <c r="F4" s="70" t="s">
        <v>309</v>
      </c>
    </row>
    <row r="5" spans="1:6" s="24" customFormat="1" x14ac:dyDescent="0.25">
      <c r="A5" s="70" t="s">
        <v>310</v>
      </c>
      <c r="B5" s="72">
        <v>509066615.56999999</v>
      </c>
      <c r="C5" s="72">
        <v>390108120.75999999</v>
      </c>
      <c r="D5" s="72">
        <v>408176715.58999997</v>
      </c>
      <c r="E5" s="73">
        <f t="shared" ref="E5:E36" si="0">$B5-$C5</f>
        <v>118958494.81</v>
      </c>
      <c r="F5" s="73">
        <f t="shared" ref="F5:F36" si="1">$B5-$D5</f>
        <v>100889899.98000002</v>
      </c>
    </row>
    <row r="6" spans="1:6" x14ac:dyDescent="0.25">
      <c r="A6" s="74" t="s">
        <v>311</v>
      </c>
      <c r="B6" s="75">
        <v>500000000</v>
      </c>
      <c r="C6" s="75">
        <v>500000000</v>
      </c>
      <c r="D6" s="75">
        <v>500000000</v>
      </c>
      <c r="E6" s="76">
        <f t="shared" si="0"/>
        <v>0</v>
      </c>
      <c r="F6" s="76">
        <f t="shared" si="1"/>
        <v>0</v>
      </c>
    </row>
    <row r="7" spans="1:6" hidden="1" x14ac:dyDescent="0.25">
      <c r="A7" s="74" t="s">
        <v>312</v>
      </c>
      <c r="B7" s="75">
        <v>0</v>
      </c>
      <c r="C7" s="75">
        <v>0</v>
      </c>
      <c r="D7" s="75">
        <v>0</v>
      </c>
      <c r="E7" s="76">
        <f t="shared" si="0"/>
        <v>0</v>
      </c>
      <c r="F7" s="76">
        <f t="shared" si="1"/>
        <v>0</v>
      </c>
    </row>
    <row r="8" spans="1:6" hidden="1" x14ac:dyDescent="0.25">
      <c r="A8" s="74" t="s">
        <v>313</v>
      </c>
      <c r="B8" s="75">
        <v>0</v>
      </c>
      <c r="C8" s="75">
        <v>0</v>
      </c>
      <c r="D8" s="75">
        <v>0</v>
      </c>
      <c r="E8" s="76">
        <f t="shared" si="0"/>
        <v>0</v>
      </c>
      <c r="F8" s="76">
        <f t="shared" si="1"/>
        <v>0</v>
      </c>
    </row>
    <row r="9" spans="1:6" x14ac:dyDescent="0.25">
      <c r="A9" s="74" t="s">
        <v>314</v>
      </c>
      <c r="B9" s="75">
        <v>34055439.560000002</v>
      </c>
      <c r="C9" s="75">
        <v>34055439.560000002</v>
      </c>
      <c r="D9" s="75">
        <v>34055439.560000002</v>
      </c>
      <c r="E9" s="76">
        <f t="shared" si="0"/>
        <v>0</v>
      </c>
      <c r="F9" s="76">
        <f t="shared" si="1"/>
        <v>0</v>
      </c>
    </row>
    <row r="10" spans="1:6" x14ac:dyDescent="0.25">
      <c r="A10" s="74" t="s">
        <v>315</v>
      </c>
      <c r="B10" s="75">
        <v>-1426580.73</v>
      </c>
      <c r="C10" s="75">
        <v>-1426580.73</v>
      </c>
      <c r="D10" s="75">
        <v>-1426580.73</v>
      </c>
      <c r="E10" s="76">
        <f t="shared" si="0"/>
        <v>0</v>
      </c>
      <c r="F10" s="76">
        <f t="shared" si="1"/>
        <v>0</v>
      </c>
    </row>
    <row r="11" spans="1:6" x14ac:dyDescent="0.25">
      <c r="A11" s="74" t="s">
        <v>316</v>
      </c>
      <c r="B11" s="75">
        <v>-2266904.14</v>
      </c>
      <c r="C11" s="75">
        <v>-2266904.14</v>
      </c>
      <c r="D11" s="75">
        <v>-2319176.9700000002</v>
      </c>
      <c r="E11" s="76">
        <f t="shared" si="0"/>
        <v>0</v>
      </c>
      <c r="F11" s="76">
        <f t="shared" si="1"/>
        <v>52272.830000000075</v>
      </c>
    </row>
    <row r="12" spans="1:6" hidden="1" x14ac:dyDescent="0.25">
      <c r="A12" s="74" t="s">
        <v>317</v>
      </c>
      <c r="B12" s="75">
        <v>0</v>
      </c>
      <c r="C12" s="75">
        <v>0</v>
      </c>
      <c r="D12" s="75">
        <v>0</v>
      </c>
      <c r="E12" s="76">
        <f t="shared" si="0"/>
        <v>0</v>
      </c>
      <c r="F12" s="76">
        <f t="shared" si="1"/>
        <v>0</v>
      </c>
    </row>
    <row r="13" spans="1:6" x14ac:dyDescent="0.25">
      <c r="A13" s="74" t="s">
        <v>318</v>
      </c>
      <c r="B13" s="75">
        <v>-21295339.120000001</v>
      </c>
      <c r="C13" s="75">
        <v>-140253833.93000001</v>
      </c>
      <c r="D13" s="75">
        <v>-122132966.27</v>
      </c>
      <c r="E13" s="76">
        <f t="shared" si="0"/>
        <v>118958494.81</v>
      </c>
      <c r="F13" s="76">
        <f t="shared" si="1"/>
        <v>100837627.14999999</v>
      </c>
    </row>
    <row r="14" spans="1:6" x14ac:dyDescent="0.25">
      <c r="A14" s="74" t="s">
        <v>319</v>
      </c>
      <c r="B14" s="75">
        <v>176537379.19999999</v>
      </c>
      <c r="C14" s="75">
        <v>57578884.390000001</v>
      </c>
      <c r="D14" s="75">
        <v>37139357.420000002</v>
      </c>
      <c r="E14" s="76">
        <f t="shared" si="0"/>
        <v>118958494.80999999</v>
      </c>
      <c r="F14" s="76">
        <f t="shared" si="1"/>
        <v>139398021.77999997</v>
      </c>
    </row>
    <row r="15" spans="1:6" hidden="1" x14ac:dyDescent="0.25">
      <c r="A15" s="74" t="s">
        <v>320</v>
      </c>
      <c r="B15" s="75">
        <v>0</v>
      </c>
      <c r="C15" s="75">
        <v>0</v>
      </c>
      <c r="D15" s="75">
        <v>0</v>
      </c>
      <c r="E15" s="76">
        <f t="shared" si="0"/>
        <v>0</v>
      </c>
      <c r="F15" s="76">
        <f t="shared" si="1"/>
        <v>0</v>
      </c>
    </row>
    <row r="16" spans="1:6" x14ac:dyDescent="0.25">
      <c r="A16" s="74" t="s">
        <v>321</v>
      </c>
      <c r="B16" s="75">
        <v>197832718.31999999</v>
      </c>
      <c r="C16" s="75">
        <v>197832718.31999999</v>
      </c>
      <c r="D16" s="75">
        <v>159272323.69</v>
      </c>
      <c r="E16" s="76">
        <f t="shared" si="0"/>
        <v>0</v>
      </c>
      <c r="F16" s="76">
        <f t="shared" si="1"/>
        <v>38560394.629999995</v>
      </c>
    </row>
    <row r="17" spans="1:6" hidden="1" x14ac:dyDescent="0.25">
      <c r="A17" s="74" t="s">
        <v>322</v>
      </c>
      <c r="B17" s="75">
        <v>0</v>
      </c>
      <c r="C17" s="75">
        <v>0</v>
      </c>
      <c r="D17" s="75">
        <v>0</v>
      </c>
      <c r="E17" s="76">
        <f t="shared" si="0"/>
        <v>0</v>
      </c>
      <c r="F17" s="76">
        <f t="shared" si="1"/>
        <v>0</v>
      </c>
    </row>
    <row r="18" spans="1:6" hidden="1" x14ac:dyDescent="0.25">
      <c r="A18" s="74" t="s">
        <v>323</v>
      </c>
      <c r="B18" s="75">
        <v>0</v>
      </c>
      <c r="C18" s="75">
        <v>0</v>
      </c>
      <c r="D18" s="75">
        <v>0</v>
      </c>
      <c r="E18" s="76">
        <f t="shared" si="0"/>
        <v>0</v>
      </c>
      <c r="F18" s="76">
        <f t="shared" si="1"/>
        <v>0</v>
      </c>
    </row>
    <row r="19" spans="1:6" x14ac:dyDescent="0.25">
      <c r="A19" s="74" t="s">
        <v>324</v>
      </c>
      <c r="B19" s="75">
        <v>-162426.32999999999</v>
      </c>
      <c r="C19" s="75">
        <v>-71020.17</v>
      </c>
      <c r="D19" s="75">
        <v>-16063683.630000001</v>
      </c>
      <c r="E19" s="76">
        <f t="shared" si="0"/>
        <v>-91406.159999999989</v>
      </c>
      <c r="F19" s="76">
        <f t="shared" si="1"/>
        <v>15901257.300000001</v>
      </c>
    </row>
    <row r="20" spans="1:6" x14ac:dyDescent="0.25">
      <c r="A20" s="74" t="s">
        <v>325</v>
      </c>
      <c r="B20" s="75">
        <v>-8255117.3099999996</v>
      </c>
      <c r="C20" s="75">
        <v>-9880152.0999999996</v>
      </c>
      <c r="D20" s="75">
        <v>-4324512.83</v>
      </c>
      <c r="E20" s="76">
        <f t="shared" si="0"/>
        <v>1625034.79</v>
      </c>
      <c r="F20" s="76">
        <f t="shared" si="1"/>
        <v>-3930604.4799999995</v>
      </c>
    </row>
    <row r="21" spans="1:6" hidden="1" x14ac:dyDescent="0.25">
      <c r="A21" s="74" t="s">
        <v>326</v>
      </c>
      <c r="B21" s="75">
        <v>0</v>
      </c>
      <c r="C21" s="75">
        <v>0</v>
      </c>
      <c r="D21" s="75">
        <v>0</v>
      </c>
      <c r="E21" s="76">
        <f t="shared" si="0"/>
        <v>0</v>
      </c>
      <c r="F21" s="76">
        <f t="shared" si="1"/>
        <v>0</v>
      </c>
    </row>
    <row r="22" spans="1:6" x14ac:dyDescent="0.25">
      <c r="A22" s="74" t="s">
        <v>327</v>
      </c>
      <c r="B22" s="75">
        <v>8417543.6400000006</v>
      </c>
      <c r="C22" s="75">
        <v>9951172.2699999996</v>
      </c>
      <c r="D22" s="75">
        <v>20388196.460000001</v>
      </c>
      <c r="E22" s="76">
        <f t="shared" si="0"/>
        <v>-1533628.629999999</v>
      </c>
      <c r="F22" s="76">
        <f t="shared" si="1"/>
        <v>-11970652.82</v>
      </c>
    </row>
    <row r="23" spans="1:6" s="32" customFormat="1" x14ac:dyDescent="0.25">
      <c r="A23" s="77" t="s">
        <v>328</v>
      </c>
      <c r="B23" s="78">
        <v>233453419.78999999</v>
      </c>
      <c r="C23" s="78">
        <v>316508975.93000001</v>
      </c>
      <c r="D23" s="78">
        <v>338930892.16000003</v>
      </c>
      <c r="E23" s="79">
        <f t="shared" si="0"/>
        <v>-83055556.140000015</v>
      </c>
      <c r="F23" s="79">
        <f t="shared" si="1"/>
        <v>-105477472.37000003</v>
      </c>
    </row>
    <row r="24" spans="1:6" s="24" customFormat="1" hidden="1" x14ac:dyDescent="0.25">
      <c r="A24" s="80" t="s">
        <v>329</v>
      </c>
      <c r="B24" s="81">
        <v>0</v>
      </c>
      <c r="C24" s="81">
        <v>0</v>
      </c>
      <c r="D24" s="81">
        <v>0</v>
      </c>
      <c r="E24" s="82">
        <f t="shared" si="0"/>
        <v>0</v>
      </c>
      <c r="F24" s="82">
        <f t="shared" si="1"/>
        <v>0</v>
      </c>
    </row>
    <row r="25" spans="1:6" hidden="1" x14ac:dyDescent="0.25">
      <c r="A25" s="74" t="s">
        <v>330</v>
      </c>
      <c r="B25" s="75">
        <v>0</v>
      </c>
      <c r="C25" s="75">
        <v>0</v>
      </c>
      <c r="D25" s="75">
        <v>0</v>
      </c>
      <c r="E25" s="76">
        <f t="shared" si="0"/>
        <v>0</v>
      </c>
      <c r="F25" s="76">
        <f t="shared" si="1"/>
        <v>0</v>
      </c>
    </row>
    <row r="26" spans="1:6" hidden="1" x14ac:dyDescent="0.25">
      <c r="A26" s="74" t="s">
        <v>331</v>
      </c>
      <c r="B26" s="75">
        <v>0</v>
      </c>
      <c r="C26" s="75">
        <v>0</v>
      </c>
      <c r="D26" s="75">
        <v>0</v>
      </c>
      <c r="E26" s="76">
        <f t="shared" si="0"/>
        <v>0</v>
      </c>
      <c r="F26" s="76">
        <f t="shared" si="1"/>
        <v>0</v>
      </c>
    </row>
    <row r="27" spans="1:6" hidden="1" x14ac:dyDescent="0.25">
      <c r="A27" s="74" t="s">
        <v>332</v>
      </c>
      <c r="B27" s="75">
        <v>0</v>
      </c>
      <c r="C27" s="75">
        <v>0</v>
      </c>
      <c r="D27" s="75">
        <v>0</v>
      </c>
      <c r="E27" s="76">
        <f t="shared" si="0"/>
        <v>0</v>
      </c>
      <c r="F27" s="76">
        <f t="shared" si="1"/>
        <v>0</v>
      </c>
    </row>
    <row r="28" spans="1:6" x14ac:dyDescent="0.25">
      <c r="A28" s="74" t="s">
        <v>333</v>
      </c>
      <c r="B28" s="75">
        <v>1369131.94</v>
      </c>
      <c r="C28" s="75">
        <v>1369131.94</v>
      </c>
      <c r="D28" s="75">
        <v>1369131.94</v>
      </c>
      <c r="E28" s="76">
        <f t="shared" si="0"/>
        <v>0</v>
      </c>
      <c r="F28" s="76">
        <f t="shared" si="1"/>
        <v>0</v>
      </c>
    </row>
    <row r="29" spans="1:6" x14ac:dyDescent="0.25">
      <c r="A29" s="74" t="s">
        <v>334</v>
      </c>
      <c r="B29" s="75">
        <v>-1369131.94</v>
      </c>
      <c r="C29" s="75">
        <v>-1369131.94</v>
      </c>
      <c r="D29" s="75">
        <v>-1369131.94</v>
      </c>
      <c r="E29" s="76">
        <f t="shared" si="0"/>
        <v>0</v>
      </c>
      <c r="F29" s="76">
        <f t="shared" si="1"/>
        <v>0</v>
      </c>
    </row>
    <row r="30" spans="1:6" hidden="1" x14ac:dyDescent="0.25">
      <c r="A30" s="74" t="s">
        <v>318</v>
      </c>
      <c r="B30" s="83"/>
      <c r="C30" s="83"/>
      <c r="D30" s="83"/>
      <c r="E30" s="76">
        <f t="shared" si="0"/>
        <v>0</v>
      </c>
      <c r="F30" s="76">
        <f t="shared" si="1"/>
        <v>0</v>
      </c>
    </row>
    <row r="31" spans="1:6" hidden="1" x14ac:dyDescent="0.25">
      <c r="A31" s="74" t="s">
        <v>319</v>
      </c>
      <c r="B31" s="83"/>
      <c r="C31" s="83"/>
      <c r="D31" s="83"/>
      <c r="E31" s="76">
        <f t="shared" si="0"/>
        <v>0</v>
      </c>
      <c r="F31" s="76">
        <f t="shared" si="1"/>
        <v>0</v>
      </c>
    </row>
    <row r="32" spans="1:6" hidden="1" x14ac:dyDescent="0.25">
      <c r="A32" s="74" t="s">
        <v>320</v>
      </c>
      <c r="B32" s="83"/>
      <c r="C32" s="83"/>
      <c r="D32" s="83"/>
      <c r="E32" s="76">
        <f t="shared" si="0"/>
        <v>0</v>
      </c>
      <c r="F32" s="76">
        <f t="shared" si="1"/>
        <v>0</v>
      </c>
    </row>
    <row r="33" spans="1:6" hidden="1" x14ac:dyDescent="0.25">
      <c r="A33" s="74" t="s">
        <v>321</v>
      </c>
      <c r="B33" s="83"/>
      <c r="C33" s="83"/>
      <c r="D33" s="83"/>
      <c r="E33" s="76">
        <f t="shared" si="0"/>
        <v>0</v>
      </c>
      <c r="F33" s="76">
        <f t="shared" si="1"/>
        <v>0</v>
      </c>
    </row>
    <row r="34" spans="1:6" hidden="1" x14ac:dyDescent="0.25">
      <c r="A34" s="74" t="s">
        <v>322</v>
      </c>
      <c r="B34" s="83"/>
      <c r="C34" s="83"/>
      <c r="D34" s="83"/>
      <c r="E34" s="76">
        <f t="shared" si="0"/>
        <v>0</v>
      </c>
      <c r="F34" s="76">
        <f t="shared" si="1"/>
        <v>0</v>
      </c>
    </row>
    <row r="35" spans="1:6" hidden="1" x14ac:dyDescent="0.25">
      <c r="A35" s="74" t="s">
        <v>323</v>
      </c>
      <c r="B35" s="83"/>
      <c r="C35" s="83"/>
      <c r="D35" s="83"/>
      <c r="E35" s="76">
        <f t="shared" si="0"/>
        <v>0</v>
      </c>
      <c r="F35" s="76">
        <f t="shared" si="1"/>
        <v>0</v>
      </c>
    </row>
    <row r="36" spans="1:6" hidden="1" x14ac:dyDescent="0.25">
      <c r="A36" s="74" t="s">
        <v>324</v>
      </c>
      <c r="B36" s="83"/>
      <c r="C36" s="83"/>
      <c r="D36" s="83"/>
      <c r="E36" s="76">
        <f t="shared" si="0"/>
        <v>0</v>
      </c>
      <c r="F36" s="76">
        <f t="shared" si="1"/>
        <v>0</v>
      </c>
    </row>
    <row r="37" spans="1:6" hidden="1" x14ac:dyDescent="0.25">
      <c r="A37" s="74" t="s">
        <v>325</v>
      </c>
      <c r="B37" s="83"/>
      <c r="C37" s="83"/>
      <c r="D37" s="83"/>
      <c r="E37" s="76">
        <f t="shared" ref="E37:E55" si="2">$B37-$C37</f>
        <v>0</v>
      </c>
      <c r="F37" s="76">
        <f t="shared" ref="F37:F55" si="3">$B37-$D37</f>
        <v>0</v>
      </c>
    </row>
    <row r="38" spans="1:6" hidden="1" x14ac:dyDescent="0.25">
      <c r="A38" s="74" t="s">
        <v>326</v>
      </c>
      <c r="B38" s="83"/>
      <c r="C38" s="83"/>
      <c r="D38" s="83"/>
      <c r="E38" s="76">
        <f t="shared" si="2"/>
        <v>0</v>
      </c>
      <c r="F38" s="76">
        <f t="shared" si="3"/>
        <v>0</v>
      </c>
    </row>
    <row r="39" spans="1:6" hidden="1" x14ac:dyDescent="0.25">
      <c r="A39" s="74" t="s">
        <v>327</v>
      </c>
      <c r="B39" s="83"/>
      <c r="C39" s="83"/>
      <c r="D39" s="83"/>
      <c r="E39" s="76">
        <f t="shared" si="2"/>
        <v>0</v>
      </c>
      <c r="F39" s="76">
        <f t="shared" si="3"/>
        <v>0</v>
      </c>
    </row>
    <row r="40" spans="1:6" s="32" customFormat="1" hidden="1" x14ac:dyDescent="0.25">
      <c r="A40" s="77" t="s">
        <v>328</v>
      </c>
      <c r="B40" s="84"/>
      <c r="C40" s="84"/>
      <c r="D40" s="84"/>
      <c r="E40" s="79">
        <f t="shared" si="2"/>
        <v>0</v>
      </c>
      <c r="F40" s="79">
        <f t="shared" si="3"/>
        <v>0</v>
      </c>
    </row>
    <row r="41" spans="1:6" s="24" customFormat="1" hidden="1" x14ac:dyDescent="0.25">
      <c r="A41" s="80" t="s">
        <v>335</v>
      </c>
      <c r="B41" s="81">
        <v>0</v>
      </c>
      <c r="C41" s="81">
        <v>0</v>
      </c>
      <c r="D41" s="81">
        <v>0</v>
      </c>
      <c r="E41" s="82">
        <f t="shared" si="2"/>
        <v>0</v>
      </c>
      <c r="F41" s="82">
        <f t="shared" si="3"/>
        <v>0</v>
      </c>
    </row>
    <row r="42" spans="1:6" s="24" customFormat="1" hidden="1" x14ac:dyDescent="0.25">
      <c r="A42" s="80" t="s">
        <v>336</v>
      </c>
      <c r="B42" s="85"/>
      <c r="C42" s="85"/>
      <c r="D42" s="85"/>
      <c r="E42" s="82">
        <f t="shared" si="2"/>
        <v>0</v>
      </c>
      <c r="F42" s="82">
        <f t="shared" si="3"/>
        <v>0</v>
      </c>
    </row>
    <row r="43" spans="1:6" s="24" customFormat="1" hidden="1" x14ac:dyDescent="0.25">
      <c r="A43" s="80" t="s">
        <v>337</v>
      </c>
      <c r="B43" s="81">
        <v>0</v>
      </c>
      <c r="C43" s="81">
        <v>0</v>
      </c>
      <c r="D43" s="81">
        <v>0</v>
      </c>
      <c r="E43" s="82">
        <f t="shared" si="2"/>
        <v>0</v>
      </c>
      <c r="F43" s="82">
        <f t="shared" si="3"/>
        <v>0</v>
      </c>
    </row>
    <row r="44" spans="1:6" s="24" customFormat="1" hidden="1" x14ac:dyDescent="0.25">
      <c r="A44" s="80" t="s">
        <v>338</v>
      </c>
      <c r="B44" s="81">
        <v>0</v>
      </c>
      <c r="C44" s="81">
        <v>0</v>
      </c>
      <c r="D44" s="81">
        <v>0</v>
      </c>
      <c r="E44" s="82">
        <f t="shared" si="2"/>
        <v>0</v>
      </c>
      <c r="F44" s="82">
        <f t="shared" si="3"/>
        <v>0</v>
      </c>
    </row>
    <row r="45" spans="1:6" hidden="1" x14ac:dyDescent="0.25">
      <c r="A45" s="74" t="s">
        <v>339</v>
      </c>
      <c r="B45" s="75">
        <v>0</v>
      </c>
      <c r="C45" s="75">
        <v>0</v>
      </c>
      <c r="D45" s="75">
        <v>0</v>
      </c>
      <c r="E45" s="76">
        <f t="shared" si="2"/>
        <v>0</v>
      </c>
      <c r="F45" s="76">
        <f t="shared" si="3"/>
        <v>0</v>
      </c>
    </row>
    <row r="46" spans="1:6" x14ac:dyDescent="0.25">
      <c r="A46" s="86" t="s">
        <v>340</v>
      </c>
      <c r="B46" s="87">
        <v>501813434.14999998</v>
      </c>
      <c r="C46" s="87">
        <f>390108120.76-C$45</f>
        <v>390108120.75999999</v>
      </c>
      <c r="D46" s="87">
        <f>408176715.59-D$45</f>
        <v>408176715.58999997</v>
      </c>
      <c r="E46" s="88">
        <f t="shared" si="2"/>
        <v>111705313.38999999</v>
      </c>
      <c r="F46" s="88">
        <f t="shared" si="3"/>
        <v>93636718.560000002</v>
      </c>
    </row>
    <row r="47" spans="1:6" x14ac:dyDescent="0.25">
      <c r="A47" s="74" t="s">
        <v>341</v>
      </c>
      <c r="B47" s="75">
        <v>46577200.149999999</v>
      </c>
      <c r="C47" s="75">
        <v>33937647.469999999</v>
      </c>
      <c r="D47" s="75">
        <v>51993347.380000003</v>
      </c>
      <c r="E47" s="76">
        <f t="shared" si="2"/>
        <v>12639552.68</v>
      </c>
      <c r="F47" s="76">
        <f t="shared" si="3"/>
        <v>-5416147.2300000042</v>
      </c>
    </row>
    <row r="48" spans="1:6" x14ac:dyDescent="0.25">
      <c r="A48" s="74" t="s">
        <v>342</v>
      </c>
      <c r="B48" s="75">
        <v>162426.32999999999</v>
      </c>
      <c r="C48" s="75">
        <v>71020.17</v>
      </c>
      <c r="D48" s="75">
        <v>16063683.630000001</v>
      </c>
      <c r="E48" s="76">
        <f t="shared" si="2"/>
        <v>91406.159999999989</v>
      </c>
      <c r="F48" s="76">
        <f t="shared" si="3"/>
        <v>-15901257.300000001</v>
      </c>
    </row>
    <row r="49" spans="1:6" x14ac:dyDescent="0.25">
      <c r="A49" s="74" t="s">
        <v>343</v>
      </c>
      <c r="B49" s="75">
        <v>8255117.3099999996</v>
      </c>
      <c r="C49" s="75">
        <v>9880152.0999999996</v>
      </c>
      <c r="D49" s="75">
        <v>4324512.83</v>
      </c>
      <c r="E49" s="76">
        <f t="shared" si="2"/>
        <v>-1625034.79</v>
      </c>
      <c r="F49" s="76">
        <f t="shared" si="3"/>
        <v>3930604.4799999995</v>
      </c>
    </row>
    <row r="50" spans="1:6" hidden="1" x14ac:dyDescent="0.25">
      <c r="A50" s="74" t="s">
        <v>344</v>
      </c>
      <c r="B50" s="75">
        <v>0</v>
      </c>
      <c r="C50" s="75">
        <v>0</v>
      </c>
      <c r="D50" s="75">
        <v>0</v>
      </c>
      <c r="E50" s="76">
        <f t="shared" si="2"/>
        <v>0</v>
      </c>
      <c r="F50" s="76">
        <f t="shared" si="3"/>
        <v>0</v>
      </c>
    </row>
    <row r="51" spans="1:6" x14ac:dyDescent="0.25">
      <c r="A51" s="74" t="s">
        <v>345</v>
      </c>
      <c r="B51" s="75">
        <f>B47-B48-B49-B50</f>
        <v>38159656.509999998</v>
      </c>
      <c r="C51" s="75">
        <f>C47-C48-C49-C50</f>
        <v>23986475.199999996</v>
      </c>
      <c r="D51" s="75">
        <f>D47-D48-D49-D50</f>
        <v>31605150.920000002</v>
      </c>
      <c r="E51" s="76">
        <f t="shared" si="2"/>
        <v>14173181.310000002</v>
      </c>
      <c r="F51" s="76">
        <f t="shared" si="3"/>
        <v>6554505.5899999961</v>
      </c>
    </row>
    <row r="52" spans="1:6" x14ac:dyDescent="0.25">
      <c r="A52" s="74" t="s">
        <v>346</v>
      </c>
      <c r="B52" s="75">
        <v>-8417543.6400000006</v>
      </c>
      <c r="C52" s="75">
        <v>-9951172.2699999996</v>
      </c>
      <c r="D52" s="75">
        <v>-20388196.460000001</v>
      </c>
      <c r="E52" s="76">
        <f t="shared" si="2"/>
        <v>1533628.629999999</v>
      </c>
      <c r="F52" s="76">
        <f t="shared" si="3"/>
        <v>11970652.82</v>
      </c>
    </row>
    <row r="53" spans="1:6" hidden="1" x14ac:dyDescent="0.25">
      <c r="A53" s="74" t="s">
        <v>347</v>
      </c>
      <c r="B53" s="75">
        <f>IF(0=0,B$27,B$27*(1+B$42/0))</f>
        <v>0</v>
      </c>
      <c r="C53" s="75">
        <f>IF(0=0,C$27,C$27*(1+C$42/0))</f>
        <v>0</v>
      </c>
      <c r="D53" s="75">
        <f>IF(0=0,D$27,D$27*(1+D$42/0))</f>
        <v>0</v>
      </c>
      <c r="E53" s="76">
        <f t="shared" si="2"/>
        <v>0</v>
      </c>
      <c r="F53" s="76">
        <f t="shared" si="3"/>
        <v>0</v>
      </c>
    </row>
    <row r="54" spans="1:6" x14ac:dyDescent="0.25">
      <c r="A54" s="74" t="s">
        <v>348</v>
      </c>
      <c r="B54" s="75">
        <v>6487419.0700000003</v>
      </c>
      <c r="C54" s="75">
        <v>6530066.5199999996</v>
      </c>
      <c r="D54" s="75">
        <v>7113418.1900000004</v>
      </c>
      <c r="E54" s="76">
        <f t="shared" si="2"/>
        <v>-42647.449999999255</v>
      </c>
      <c r="F54" s="76">
        <f t="shared" si="3"/>
        <v>-625999.12000000011</v>
      </c>
    </row>
    <row r="55" spans="1:6" ht="15.75" thickBot="1" x14ac:dyDescent="0.3">
      <c r="A55" s="89" t="s">
        <v>349</v>
      </c>
      <c r="B55" s="90">
        <f>B$46-B$47-B$52-B53-B54-SUM(B$19:B$22,B$36:B$39)</f>
        <v>457166358.56999999</v>
      </c>
      <c r="C55" s="90">
        <f>C$46-C$47-C$52-C53-C54-SUM(C$19:C$22,C$36:C$39)</f>
        <v>359591579.03999996</v>
      </c>
      <c r="D55" s="90">
        <f>D$46-D$47-D$52-D53-D54-SUM(D$19:D$22,D$36:D$39)</f>
        <v>369458146.47999996</v>
      </c>
      <c r="E55" s="91">
        <f t="shared" si="2"/>
        <v>97574779.530000031</v>
      </c>
      <c r="F55" s="91">
        <f t="shared" si="3"/>
        <v>87708212.090000033</v>
      </c>
    </row>
    <row r="56" spans="1:6" ht="15.75" thickBot="1" x14ac:dyDescent="0.3"/>
    <row r="57" spans="1:6" ht="15.75" thickBot="1" x14ac:dyDescent="0.3">
      <c r="A57" s="95" t="s">
        <v>350</v>
      </c>
      <c r="B57" s="96">
        <f>DATE(2018,10,1)</f>
        <v>43374</v>
      </c>
      <c r="C57" s="96">
        <f>DATE(2018,9,28)</f>
        <v>43371</v>
      </c>
      <c r="D57" s="96">
        <f>DATE(2018,9,1)</f>
        <v>43344</v>
      </c>
      <c r="E57" s="97" t="s">
        <v>308</v>
      </c>
      <c r="F57" s="97" t="s">
        <v>309</v>
      </c>
    </row>
    <row r="58" spans="1:6" hidden="1" x14ac:dyDescent="0.25">
      <c r="A58" s="74" t="s">
        <v>351</v>
      </c>
      <c r="B58" s="75">
        <v>0</v>
      </c>
      <c r="C58" s="75">
        <v>0</v>
      </c>
      <c r="D58" s="75">
        <v>0</v>
      </c>
      <c r="E58" s="76">
        <f t="shared" ref="E58:E89" si="4">$B58-$C58</f>
        <v>0</v>
      </c>
      <c r="F58" s="76">
        <f t="shared" ref="F58:F89" si="5">$B58-$D58</f>
        <v>0</v>
      </c>
    </row>
    <row r="59" spans="1:6" hidden="1" x14ac:dyDescent="0.25">
      <c r="A59" s="74" t="s">
        <v>352</v>
      </c>
      <c r="B59" s="75">
        <v>0</v>
      </c>
      <c r="C59" s="75">
        <v>0</v>
      </c>
      <c r="D59" s="75">
        <v>0</v>
      </c>
      <c r="E59" s="76">
        <f t="shared" si="4"/>
        <v>0</v>
      </c>
      <c r="F59" s="76">
        <f t="shared" si="5"/>
        <v>0</v>
      </c>
    </row>
    <row r="60" spans="1:6" x14ac:dyDescent="0.25">
      <c r="A60" s="74" t="s">
        <v>353</v>
      </c>
      <c r="B60" s="75">
        <v>58315217.609999999</v>
      </c>
      <c r="C60" s="75">
        <v>54474796.924999997</v>
      </c>
      <c r="D60" s="75">
        <v>59351340.869999997</v>
      </c>
      <c r="E60" s="76">
        <f t="shared" si="4"/>
        <v>3840420.6850000024</v>
      </c>
      <c r="F60" s="76">
        <f t="shared" si="5"/>
        <v>-1036123.2599999979</v>
      </c>
    </row>
    <row r="61" spans="1:6" hidden="1" x14ac:dyDescent="0.25">
      <c r="A61" s="74" t="s">
        <v>354</v>
      </c>
      <c r="B61" s="75">
        <v>0</v>
      </c>
      <c r="C61" s="75">
        <v>0</v>
      </c>
      <c r="D61" s="75">
        <v>0</v>
      </c>
      <c r="E61" s="76">
        <f t="shared" si="4"/>
        <v>0</v>
      </c>
      <c r="F61" s="76">
        <f t="shared" si="5"/>
        <v>0</v>
      </c>
    </row>
    <row r="62" spans="1:6" hidden="1" x14ac:dyDescent="0.25">
      <c r="A62" s="74" t="s">
        <v>355</v>
      </c>
      <c r="B62" s="75">
        <v>0</v>
      </c>
      <c r="C62" s="75">
        <v>0</v>
      </c>
      <c r="D62" s="75">
        <v>0</v>
      </c>
      <c r="E62" s="76">
        <f t="shared" si="4"/>
        <v>0</v>
      </c>
      <c r="F62" s="76">
        <f t="shared" si="5"/>
        <v>0</v>
      </c>
    </row>
    <row r="63" spans="1:6" hidden="1" x14ac:dyDescent="0.25">
      <c r="A63" s="74" t="s">
        <v>356</v>
      </c>
      <c r="B63" s="75">
        <v>0</v>
      </c>
      <c r="C63" s="75">
        <v>0</v>
      </c>
      <c r="D63" s="75">
        <v>0</v>
      </c>
      <c r="E63" s="76">
        <f t="shared" si="4"/>
        <v>0</v>
      </c>
      <c r="F63" s="76">
        <f t="shared" si="5"/>
        <v>0</v>
      </c>
    </row>
    <row r="64" spans="1:6" hidden="1" x14ac:dyDescent="0.25">
      <c r="A64" s="74" t="s">
        <v>357</v>
      </c>
      <c r="B64" s="75">
        <v>0</v>
      </c>
      <c r="C64" s="75">
        <v>0</v>
      </c>
      <c r="D64" s="75">
        <v>0</v>
      </c>
      <c r="E64" s="76">
        <f t="shared" si="4"/>
        <v>0</v>
      </c>
      <c r="F64" s="76">
        <f t="shared" si="5"/>
        <v>0</v>
      </c>
    </row>
    <row r="65" spans="1:6" hidden="1" x14ac:dyDescent="0.25">
      <c r="A65" s="74" t="s">
        <v>358</v>
      </c>
      <c r="B65" s="75">
        <v>0</v>
      </c>
      <c r="C65" s="75">
        <v>0</v>
      </c>
      <c r="D65" s="75">
        <v>0</v>
      </c>
      <c r="E65" s="76">
        <f t="shared" si="4"/>
        <v>0</v>
      </c>
      <c r="F65" s="76">
        <f t="shared" si="5"/>
        <v>0</v>
      </c>
    </row>
    <row r="66" spans="1:6" x14ac:dyDescent="0.25">
      <c r="A66" s="74" t="s">
        <v>359</v>
      </c>
      <c r="B66" s="75">
        <v>50003340.210000001</v>
      </c>
      <c r="C66" s="75">
        <v>50001136.159999996</v>
      </c>
      <c r="D66" s="75">
        <v>50001136.159999996</v>
      </c>
      <c r="E66" s="76">
        <f t="shared" si="4"/>
        <v>2204.0500000044703</v>
      </c>
      <c r="F66" s="76">
        <f t="shared" si="5"/>
        <v>2204.0500000044703</v>
      </c>
    </row>
    <row r="67" spans="1:6" hidden="1" x14ac:dyDescent="0.25">
      <c r="A67" s="74" t="s">
        <v>360</v>
      </c>
      <c r="B67" s="75">
        <v>0</v>
      </c>
      <c r="C67" s="75">
        <v>0</v>
      </c>
      <c r="D67" s="75">
        <v>0</v>
      </c>
      <c r="E67" s="76">
        <f t="shared" si="4"/>
        <v>0</v>
      </c>
      <c r="F67" s="76">
        <f t="shared" si="5"/>
        <v>0</v>
      </c>
    </row>
    <row r="68" spans="1:6" hidden="1" x14ac:dyDescent="0.25">
      <c r="A68" s="74" t="s">
        <v>361</v>
      </c>
      <c r="B68" s="75">
        <v>0</v>
      </c>
      <c r="C68" s="75">
        <v>0</v>
      </c>
      <c r="D68" s="75">
        <v>0</v>
      </c>
      <c r="E68" s="76">
        <f t="shared" si="4"/>
        <v>0</v>
      </c>
      <c r="F68" s="76">
        <f t="shared" si="5"/>
        <v>0</v>
      </c>
    </row>
    <row r="69" spans="1:6" x14ac:dyDescent="0.25">
      <c r="A69" s="74" t="s">
        <v>362</v>
      </c>
      <c r="B69" s="75">
        <v>78559.865000000005</v>
      </c>
      <c r="C69" s="75">
        <v>-30127563.495000001</v>
      </c>
      <c r="D69" s="75">
        <v>-2082652.28</v>
      </c>
      <c r="E69" s="76">
        <f t="shared" si="4"/>
        <v>30206123.359999999</v>
      </c>
      <c r="F69" s="76">
        <f t="shared" si="5"/>
        <v>2161212.145</v>
      </c>
    </row>
    <row r="70" spans="1:6" hidden="1" x14ac:dyDescent="0.25">
      <c r="A70" s="74" t="s">
        <v>363</v>
      </c>
      <c r="B70" s="75">
        <v>0</v>
      </c>
      <c r="C70" s="75">
        <v>0</v>
      </c>
      <c r="D70" s="75">
        <v>0</v>
      </c>
      <c r="E70" s="76">
        <f t="shared" si="4"/>
        <v>0</v>
      </c>
      <c r="F70" s="76">
        <f t="shared" si="5"/>
        <v>0</v>
      </c>
    </row>
    <row r="71" spans="1:6" x14ac:dyDescent="0.25">
      <c r="A71" s="74" t="s">
        <v>364</v>
      </c>
      <c r="B71" s="75">
        <v>17830819.530000001</v>
      </c>
      <c r="C71" s="75">
        <v>18111008.989999998</v>
      </c>
      <c r="D71" s="75">
        <v>17375124.579999998</v>
      </c>
      <c r="E71" s="76">
        <f t="shared" si="4"/>
        <v>-280189.45999999717</v>
      </c>
      <c r="F71" s="76">
        <f t="shared" si="5"/>
        <v>455694.95000000298</v>
      </c>
    </row>
    <row r="72" spans="1:6" x14ac:dyDescent="0.25">
      <c r="A72" s="74" t="s">
        <v>365</v>
      </c>
      <c r="B72" s="75">
        <v>-131131.69</v>
      </c>
      <c r="C72" s="75">
        <v>-1582136.66</v>
      </c>
      <c r="D72" s="75">
        <v>-1475530.3</v>
      </c>
      <c r="E72" s="76">
        <f t="shared" si="4"/>
        <v>1451004.97</v>
      </c>
      <c r="F72" s="76">
        <f t="shared" si="5"/>
        <v>1344398.61</v>
      </c>
    </row>
    <row r="73" spans="1:6" x14ac:dyDescent="0.25">
      <c r="A73" s="74" t="s">
        <v>366</v>
      </c>
      <c r="B73" s="75">
        <v>3359294533.6799998</v>
      </c>
      <c r="C73" s="75">
        <v>3358890345.1700001</v>
      </c>
      <c r="D73" s="75">
        <v>3372475002.29</v>
      </c>
      <c r="E73" s="76">
        <f t="shared" si="4"/>
        <v>404188.50999975204</v>
      </c>
      <c r="F73" s="76">
        <f t="shared" si="5"/>
        <v>-13180468.610000134</v>
      </c>
    </row>
    <row r="74" spans="1:6" hidden="1" x14ac:dyDescent="0.25">
      <c r="A74" s="74" t="s">
        <v>367</v>
      </c>
      <c r="B74" s="75">
        <v>0</v>
      </c>
      <c r="C74" s="75">
        <v>0</v>
      </c>
      <c r="D74" s="75">
        <v>0</v>
      </c>
      <c r="E74" s="76">
        <f t="shared" si="4"/>
        <v>0</v>
      </c>
      <c r="F74" s="76">
        <f t="shared" si="5"/>
        <v>0</v>
      </c>
    </row>
    <row r="75" spans="1:6" hidden="1" x14ac:dyDescent="0.25">
      <c r="A75" s="74" t="s">
        <v>368</v>
      </c>
      <c r="B75" s="75">
        <v>0</v>
      </c>
      <c r="C75" s="75">
        <v>0</v>
      </c>
      <c r="D75" s="75">
        <v>0</v>
      </c>
      <c r="E75" s="76">
        <f t="shared" si="4"/>
        <v>0</v>
      </c>
      <c r="F75" s="76">
        <f t="shared" si="5"/>
        <v>0</v>
      </c>
    </row>
    <row r="76" spans="1:6" hidden="1" x14ac:dyDescent="0.25">
      <c r="A76" s="74" t="s">
        <v>369</v>
      </c>
      <c r="B76" s="75">
        <v>0</v>
      </c>
      <c r="C76" s="75">
        <v>0</v>
      </c>
      <c r="D76" s="75">
        <v>0</v>
      </c>
      <c r="E76" s="76">
        <f t="shared" si="4"/>
        <v>0</v>
      </c>
      <c r="F76" s="76">
        <f t="shared" si="5"/>
        <v>0</v>
      </c>
    </row>
    <row r="77" spans="1:6" x14ac:dyDescent="0.25">
      <c r="A77" s="74" t="s">
        <v>370</v>
      </c>
      <c r="B77" s="75">
        <v>63256635.43</v>
      </c>
      <c r="C77" s="75">
        <v>62148942.509999998</v>
      </c>
      <c r="D77" s="75">
        <v>54053123.924999997</v>
      </c>
      <c r="E77" s="76">
        <f t="shared" si="4"/>
        <v>1107692.9200000018</v>
      </c>
      <c r="F77" s="76">
        <f t="shared" si="5"/>
        <v>9203511.5050000027</v>
      </c>
    </row>
    <row r="78" spans="1:6" hidden="1" x14ac:dyDescent="0.25">
      <c r="A78" s="74" t="s">
        <v>371</v>
      </c>
      <c r="B78" s="75">
        <v>0</v>
      </c>
      <c r="C78" s="75">
        <v>0</v>
      </c>
      <c r="D78" s="75">
        <v>0</v>
      </c>
      <c r="E78" s="76">
        <f t="shared" si="4"/>
        <v>0</v>
      </c>
      <c r="F78" s="76">
        <f t="shared" si="5"/>
        <v>0</v>
      </c>
    </row>
    <row r="79" spans="1:6" x14ac:dyDescent="0.25">
      <c r="A79" s="74" t="s">
        <v>372</v>
      </c>
      <c r="B79" s="75">
        <v>39079085.225000001</v>
      </c>
      <c r="C79" s="75">
        <v>30043522.82</v>
      </c>
      <c r="D79" s="75">
        <v>44547769.520000003</v>
      </c>
      <c r="E79" s="76">
        <f t="shared" si="4"/>
        <v>9035562.4050000012</v>
      </c>
      <c r="F79" s="76">
        <f t="shared" si="5"/>
        <v>-5468684.2950000018</v>
      </c>
    </row>
    <row r="80" spans="1:6" x14ac:dyDescent="0.25">
      <c r="A80" s="74" t="s">
        <v>373</v>
      </c>
      <c r="B80" s="75">
        <v>-235749339.535</v>
      </c>
      <c r="C80" s="75">
        <v>-280434138.13999999</v>
      </c>
      <c r="D80" s="75">
        <v>-350857314.39999998</v>
      </c>
      <c r="E80" s="76">
        <f t="shared" si="4"/>
        <v>44684798.604999989</v>
      </c>
      <c r="F80" s="76">
        <f t="shared" si="5"/>
        <v>115107974.86499998</v>
      </c>
    </row>
    <row r="81" spans="1:6" x14ac:dyDescent="0.25">
      <c r="A81" s="74" t="s">
        <v>374</v>
      </c>
      <c r="B81" s="75">
        <v>-2405727.7000000002</v>
      </c>
      <c r="C81" s="75">
        <v>-2680756.83</v>
      </c>
      <c r="D81" s="75">
        <v>-2616267.79</v>
      </c>
      <c r="E81" s="76">
        <f t="shared" si="4"/>
        <v>275029.12999999989</v>
      </c>
      <c r="F81" s="76">
        <f t="shared" si="5"/>
        <v>210540.08999999985</v>
      </c>
    </row>
    <row r="82" spans="1:6" x14ac:dyDescent="0.25">
      <c r="A82" s="74" t="s">
        <v>375</v>
      </c>
      <c r="B82" s="75">
        <v>892105.6</v>
      </c>
      <c r="C82" s="75">
        <v>838952.55</v>
      </c>
      <c r="D82" s="75">
        <v>518017.59</v>
      </c>
      <c r="E82" s="76">
        <f t="shared" si="4"/>
        <v>53153.04999999993</v>
      </c>
      <c r="F82" s="76">
        <f t="shared" si="5"/>
        <v>374088.00999999995</v>
      </c>
    </row>
    <row r="83" spans="1:6" x14ac:dyDescent="0.25">
      <c r="A83" s="74" t="s">
        <v>376</v>
      </c>
      <c r="B83" s="75">
        <v>-5991.13</v>
      </c>
      <c r="C83" s="75">
        <v>-5961.14</v>
      </c>
      <c r="D83" s="75">
        <v>-41567.440000000002</v>
      </c>
      <c r="E83" s="76">
        <f t="shared" si="4"/>
        <v>-29.989999999999782</v>
      </c>
      <c r="F83" s="76">
        <f t="shared" si="5"/>
        <v>35576.310000000005</v>
      </c>
    </row>
    <row r="84" spans="1:6" x14ac:dyDescent="0.25">
      <c r="A84" s="74" t="s">
        <v>377</v>
      </c>
      <c r="B84" s="75">
        <v>12104532.939999999</v>
      </c>
      <c r="C84" s="75">
        <v>11156781.27</v>
      </c>
      <c r="D84" s="75">
        <v>10119500.85</v>
      </c>
      <c r="E84" s="76">
        <f t="shared" si="4"/>
        <v>947751.66999999993</v>
      </c>
      <c r="F84" s="76">
        <f t="shared" si="5"/>
        <v>1985032.0899999999</v>
      </c>
    </row>
    <row r="85" spans="1:6" x14ac:dyDescent="0.25">
      <c r="A85" s="74" t="s">
        <v>378</v>
      </c>
      <c r="B85" s="75">
        <v>2396844.75</v>
      </c>
      <c r="C85" s="75">
        <v>0</v>
      </c>
      <c r="D85" s="75">
        <v>274783.25</v>
      </c>
      <c r="E85" s="76">
        <f t="shared" si="4"/>
        <v>2396844.75</v>
      </c>
      <c r="F85" s="76">
        <f t="shared" si="5"/>
        <v>2122061.5</v>
      </c>
    </row>
    <row r="86" spans="1:6" hidden="1" x14ac:dyDescent="0.25">
      <c r="A86" s="74" t="s">
        <v>379</v>
      </c>
      <c r="B86" s="75">
        <v>0</v>
      </c>
      <c r="C86" s="75">
        <v>0</v>
      </c>
      <c r="D86" s="75">
        <v>0</v>
      </c>
      <c r="E86" s="76">
        <f t="shared" si="4"/>
        <v>0</v>
      </c>
      <c r="F86" s="76">
        <f t="shared" si="5"/>
        <v>0</v>
      </c>
    </row>
    <row r="87" spans="1:6" hidden="1" x14ac:dyDescent="0.25">
      <c r="A87" s="74" t="s">
        <v>380</v>
      </c>
      <c r="B87" s="75">
        <v>0</v>
      </c>
      <c r="C87" s="75">
        <v>0</v>
      </c>
      <c r="D87" s="75">
        <v>0</v>
      </c>
      <c r="E87" s="76">
        <f t="shared" si="4"/>
        <v>0</v>
      </c>
      <c r="F87" s="76">
        <f t="shared" si="5"/>
        <v>0</v>
      </c>
    </row>
    <row r="88" spans="1:6" hidden="1" x14ac:dyDescent="0.25">
      <c r="A88" s="74" t="s">
        <v>381</v>
      </c>
      <c r="B88" s="75">
        <v>0</v>
      </c>
      <c r="C88" s="75">
        <v>0</v>
      </c>
      <c r="D88" s="75">
        <v>0</v>
      </c>
      <c r="E88" s="76">
        <f t="shared" si="4"/>
        <v>0</v>
      </c>
      <c r="F88" s="76">
        <f t="shared" si="5"/>
        <v>0</v>
      </c>
    </row>
    <row r="89" spans="1:6" hidden="1" x14ac:dyDescent="0.25">
      <c r="A89" s="74" t="s">
        <v>382</v>
      </c>
      <c r="B89" s="75">
        <v>0</v>
      </c>
      <c r="C89" s="75">
        <v>0</v>
      </c>
      <c r="D89" s="75">
        <v>0</v>
      </c>
      <c r="E89" s="76">
        <f t="shared" si="4"/>
        <v>0</v>
      </c>
      <c r="F89" s="76">
        <f t="shared" si="5"/>
        <v>0</v>
      </c>
    </row>
    <row r="90" spans="1:6" x14ac:dyDescent="0.25">
      <c r="A90" s="74" t="s">
        <v>383</v>
      </c>
      <c r="B90" s="75">
        <v>236925.17</v>
      </c>
      <c r="C90" s="75">
        <v>236925.17</v>
      </c>
      <c r="D90" s="75">
        <v>232346.7</v>
      </c>
      <c r="E90" s="76">
        <f t="shared" ref="E90:E111" si="6">$B90-$C90</f>
        <v>0</v>
      </c>
      <c r="F90" s="76">
        <f t="shared" ref="F90:F111" si="7">$B90-$D90</f>
        <v>4578.4700000000012</v>
      </c>
    </row>
    <row r="91" spans="1:6" x14ac:dyDescent="0.25">
      <c r="A91" s="74" t="s">
        <v>384</v>
      </c>
      <c r="B91" s="75">
        <v>29803876.98</v>
      </c>
      <c r="C91" s="75">
        <v>25434144.620000001</v>
      </c>
      <c r="D91" s="75">
        <v>25529076.510000002</v>
      </c>
      <c r="E91" s="76">
        <f t="shared" si="6"/>
        <v>4369732.3599999994</v>
      </c>
      <c r="F91" s="76">
        <f t="shared" si="7"/>
        <v>4274800.4699999988</v>
      </c>
    </row>
    <row r="92" spans="1:6" x14ac:dyDescent="0.25">
      <c r="A92" s="74" t="s">
        <v>385</v>
      </c>
      <c r="B92" s="75">
        <v>-589757.87</v>
      </c>
      <c r="C92" s="75">
        <v>-584842.68000000005</v>
      </c>
      <c r="D92" s="75">
        <v>-677552.75</v>
      </c>
      <c r="E92" s="76">
        <f t="shared" si="6"/>
        <v>-4915.1899999999441</v>
      </c>
      <c r="F92" s="76">
        <f t="shared" si="7"/>
        <v>87794.880000000005</v>
      </c>
    </row>
    <row r="93" spans="1:6" x14ac:dyDescent="0.25">
      <c r="A93" s="74" t="s">
        <v>386</v>
      </c>
      <c r="B93" s="75">
        <v>914948.74</v>
      </c>
      <c r="C93" s="75">
        <v>1255144.26</v>
      </c>
      <c r="D93" s="75">
        <v>1449444.23</v>
      </c>
      <c r="E93" s="76">
        <f t="shared" si="6"/>
        <v>-340195.52</v>
      </c>
      <c r="F93" s="76">
        <f t="shared" si="7"/>
        <v>-534495.49</v>
      </c>
    </row>
    <row r="94" spans="1:6" x14ac:dyDescent="0.25">
      <c r="A94" s="74" t="s">
        <v>387</v>
      </c>
      <c r="B94" s="75">
        <v>315996470.92000002</v>
      </c>
      <c r="C94" s="75">
        <v>315996470.92000002</v>
      </c>
      <c r="D94" s="75">
        <v>316133223.88999999</v>
      </c>
      <c r="E94" s="76">
        <f t="shared" si="6"/>
        <v>0</v>
      </c>
      <c r="F94" s="76">
        <f t="shared" si="7"/>
        <v>-136752.96999996901</v>
      </c>
    </row>
    <row r="95" spans="1:6" x14ac:dyDescent="0.25">
      <c r="A95" s="74" t="s">
        <v>388</v>
      </c>
      <c r="B95" s="75">
        <v>3281300.67</v>
      </c>
      <c r="C95" s="75">
        <v>3281300.67</v>
      </c>
      <c r="D95" s="75">
        <v>3418736.24</v>
      </c>
      <c r="E95" s="76">
        <f t="shared" si="6"/>
        <v>0</v>
      </c>
      <c r="F95" s="76">
        <f t="shared" si="7"/>
        <v>-137435.5700000003</v>
      </c>
    </row>
    <row r="96" spans="1:6" x14ac:dyDescent="0.25">
      <c r="A96" s="74" t="s">
        <v>389</v>
      </c>
      <c r="B96" s="75">
        <v>939314712.13999999</v>
      </c>
      <c r="C96" s="75">
        <v>930033118.50999999</v>
      </c>
      <c r="D96" s="75">
        <v>947205438.44000006</v>
      </c>
      <c r="E96" s="76">
        <f t="shared" si="6"/>
        <v>9281593.6299999952</v>
      </c>
      <c r="F96" s="76">
        <f t="shared" si="7"/>
        <v>-7890726.3000000715</v>
      </c>
    </row>
    <row r="97" spans="1:6" hidden="1" x14ac:dyDescent="0.25">
      <c r="A97" s="74" t="s">
        <v>390</v>
      </c>
      <c r="B97" s="75">
        <v>0</v>
      </c>
      <c r="C97" s="75">
        <v>0</v>
      </c>
      <c r="D97" s="75">
        <v>0</v>
      </c>
      <c r="E97" s="76">
        <f t="shared" si="6"/>
        <v>0</v>
      </c>
      <c r="F97" s="76">
        <f t="shared" si="7"/>
        <v>0</v>
      </c>
    </row>
    <row r="98" spans="1:6" x14ac:dyDescent="0.25">
      <c r="A98" s="74" t="s">
        <v>391</v>
      </c>
      <c r="B98" s="75">
        <v>57250876.299999997</v>
      </c>
      <c r="C98" s="75">
        <v>53165845.200000003</v>
      </c>
      <c r="D98" s="75">
        <v>51046824.109999999</v>
      </c>
      <c r="E98" s="76">
        <f t="shared" si="6"/>
        <v>4085031.099999994</v>
      </c>
      <c r="F98" s="76">
        <f t="shared" si="7"/>
        <v>6204052.1899999976</v>
      </c>
    </row>
    <row r="99" spans="1:6" x14ac:dyDescent="0.25">
      <c r="A99" s="74" t="s">
        <v>392</v>
      </c>
      <c r="B99" s="75">
        <v>139687468.05500001</v>
      </c>
      <c r="C99" s="75">
        <v>174189435.44499999</v>
      </c>
      <c r="D99" s="75">
        <v>129338309.18000001</v>
      </c>
      <c r="E99" s="76">
        <f t="shared" si="6"/>
        <v>-34501967.389999986</v>
      </c>
      <c r="F99" s="76">
        <f t="shared" si="7"/>
        <v>10349158.875</v>
      </c>
    </row>
    <row r="100" spans="1:6" x14ac:dyDescent="0.25">
      <c r="A100" s="74" t="s">
        <v>393</v>
      </c>
      <c r="B100" s="75">
        <v>0</v>
      </c>
      <c r="C100" s="75">
        <v>14116740.710000001</v>
      </c>
      <c r="D100" s="75">
        <v>14116740.710000001</v>
      </c>
      <c r="E100" s="76">
        <f t="shared" si="6"/>
        <v>-14116740.710000001</v>
      </c>
      <c r="F100" s="76">
        <f t="shared" si="7"/>
        <v>-14116740.710000001</v>
      </c>
    </row>
    <row r="101" spans="1:6" x14ac:dyDescent="0.25">
      <c r="A101" s="74" t="s">
        <v>394</v>
      </c>
      <c r="B101" s="75">
        <v>-1409919411.0899999</v>
      </c>
      <c r="C101" s="75">
        <v>-1328416804.75</v>
      </c>
      <c r="D101" s="75">
        <v>-1351196802.3699999</v>
      </c>
      <c r="E101" s="76">
        <f t="shared" si="6"/>
        <v>-81502606.339999914</v>
      </c>
      <c r="F101" s="76">
        <f t="shared" si="7"/>
        <v>-58722608.720000029</v>
      </c>
    </row>
    <row r="102" spans="1:6" hidden="1" x14ac:dyDescent="0.25">
      <c r="A102" s="74" t="s">
        <v>395</v>
      </c>
      <c r="B102" s="75">
        <v>0</v>
      </c>
      <c r="C102" s="75">
        <v>0</v>
      </c>
      <c r="D102" s="75">
        <v>0</v>
      </c>
      <c r="E102" s="76">
        <f t="shared" si="6"/>
        <v>0</v>
      </c>
      <c r="F102" s="76">
        <f t="shared" si="7"/>
        <v>0</v>
      </c>
    </row>
    <row r="103" spans="1:6" hidden="1" x14ac:dyDescent="0.25">
      <c r="A103" s="74" t="s">
        <v>396</v>
      </c>
      <c r="B103" s="75">
        <v>0</v>
      </c>
      <c r="C103" s="75">
        <v>0</v>
      </c>
      <c r="D103" s="75">
        <v>0</v>
      </c>
      <c r="E103" s="76">
        <f t="shared" si="6"/>
        <v>0</v>
      </c>
      <c r="F103" s="76">
        <f t="shared" si="7"/>
        <v>0</v>
      </c>
    </row>
    <row r="104" spans="1:6" hidden="1" x14ac:dyDescent="0.25">
      <c r="A104" s="74" t="s">
        <v>397</v>
      </c>
      <c r="B104" s="75">
        <v>0</v>
      </c>
      <c r="C104" s="75">
        <v>0</v>
      </c>
      <c r="D104" s="75">
        <v>0</v>
      </c>
      <c r="E104" s="76">
        <f t="shared" si="6"/>
        <v>0</v>
      </c>
      <c r="F104" s="76">
        <f t="shared" si="7"/>
        <v>0</v>
      </c>
    </row>
    <row r="105" spans="1:6" hidden="1" x14ac:dyDescent="0.25">
      <c r="A105" s="74" t="s">
        <v>398</v>
      </c>
      <c r="B105" s="75">
        <v>0</v>
      </c>
      <c r="C105" s="75">
        <v>0</v>
      </c>
      <c r="D105" s="75">
        <v>0</v>
      </c>
      <c r="E105" s="76">
        <f t="shared" si="6"/>
        <v>0</v>
      </c>
      <c r="F105" s="76">
        <f t="shared" si="7"/>
        <v>0</v>
      </c>
    </row>
    <row r="106" spans="1:6" hidden="1" x14ac:dyDescent="0.25">
      <c r="A106" s="74" t="s">
        <v>399</v>
      </c>
      <c r="B106" s="83"/>
      <c r="C106" s="83"/>
      <c r="D106" s="83"/>
      <c r="E106" s="76">
        <f t="shared" si="6"/>
        <v>0</v>
      </c>
      <c r="F106" s="76">
        <f t="shared" si="7"/>
        <v>0</v>
      </c>
    </row>
    <row r="107" spans="1:6" x14ac:dyDescent="0.25">
      <c r="A107" s="74" t="s">
        <v>400</v>
      </c>
      <c r="B107" s="75">
        <v>-199201850.25999999</v>
      </c>
      <c r="C107" s="75">
        <v>-199201850.25999999</v>
      </c>
      <c r="D107" s="75">
        <v>-160641455.63</v>
      </c>
      <c r="E107" s="76">
        <f t="shared" si="6"/>
        <v>0</v>
      </c>
      <c r="F107" s="76">
        <f t="shared" si="7"/>
        <v>-38560394.629999995</v>
      </c>
    </row>
    <row r="108" spans="1:6" x14ac:dyDescent="0.25">
      <c r="A108" s="74" t="s">
        <v>401</v>
      </c>
      <c r="B108" s="75">
        <v>7251239.3799999999</v>
      </c>
      <c r="C108" s="83"/>
      <c r="D108" s="83"/>
      <c r="E108" s="76">
        <f t="shared" si="6"/>
        <v>7251239.3799999999</v>
      </c>
      <c r="F108" s="76">
        <f t="shared" si="7"/>
        <v>7251239.3799999999</v>
      </c>
    </row>
    <row r="109" spans="1:6" x14ac:dyDescent="0.25">
      <c r="A109" s="74" t="s">
        <v>402</v>
      </c>
      <c r="B109" s="83"/>
      <c r="C109" s="75">
        <v>15438720.91</v>
      </c>
      <c r="D109" s="75">
        <v>23733427.25</v>
      </c>
      <c r="E109" s="76">
        <f t="shared" si="6"/>
        <v>-15438720.91</v>
      </c>
      <c r="F109" s="76">
        <f t="shared" si="7"/>
        <v>-23733427.25</v>
      </c>
    </row>
    <row r="110" spans="1:6" x14ac:dyDescent="0.25">
      <c r="A110" s="74" t="s">
        <v>403</v>
      </c>
      <c r="B110" s="75">
        <v>119396.08</v>
      </c>
      <c r="C110" s="75">
        <v>117946.26</v>
      </c>
      <c r="D110" s="75">
        <v>606213.62</v>
      </c>
      <c r="E110" s="76">
        <f t="shared" si="6"/>
        <v>1449.820000000007</v>
      </c>
      <c r="F110" s="76">
        <f t="shared" si="7"/>
        <v>-486817.54</v>
      </c>
    </row>
    <row r="111" spans="1:6" x14ac:dyDescent="0.25">
      <c r="A111" s="74" t="s">
        <v>404</v>
      </c>
      <c r="B111" s="75">
        <f>SUM(B$58:B110)</f>
        <v>3249105680</v>
      </c>
      <c r="C111" s="75">
        <f>SUM(C$58:C110)</f>
        <v>3275897225.1150007</v>
      </c>
      <c r="D111" s="75">
        <f>SUM(D$58:D110)</f>
        <v>3251936436.9549999</v>
      </c>
      <c r="E111" s="76">
        <f t="shared" si="6"/>
        <v>-26791545.115000725</v>
      </c>
      <c r="F111" s="76">
        <f t="shared" si="7"/>
        <v>-2830756.9549999237</v>
      </c>
    </row>
    <row r="112" spans="1:6" ht="15.75" thickBot="1" x14ac:dyDescent="0.3">
      <c r="A112" s="89" t="s">
        <v>405</v>
      </c>
      <c r="B112" s="93">
        <f>IF(B111=0,0,B$46/B111)</f>
        <v>0.15444663349639029</v>
      </c>
      <c r="C112" s="93">
        <f>IF(C111=0,0,C$46/C111)</f>
        <v>0.11908435886486189</v>
      </c>
      <c r="D112" s="93">
        <f>IF(D111=0,0,D$46/D111)</f>
        <v>0.12551804855454138</v>
      </c>
      <c r="E112" s="94"/>
      <c r="F112" s="94"/>
    </row>
    <row r="113" spans="1:6" ht="15.75" thickBot="1" x14ac:dyDescent="0.3"/>
    <row r="114" spans="1:6" ht="30" x14ac:dyDescent="0.25">
      <c r="A114" s="92" t="s">
        <v>406</v>
      </c>
      <c r="B114" s="98">
        <f>IF(B$111=0,0,B$5/B$111)</f>
        <v>0.1566789959168087</v>
      </c>
      <c r="C114" s="98">
        <f>IF(C$111=0,0,C$5/C$111)</f>
        <v>0.11908435886486189</v>
      </c>
      <c r="D114" s="98">
        <f>IF(D$111=0,0,D$5/D$111)</f>
        <v>0.12551804855454138</v>
      </c>
      <c r="E114" s="99">
        <f>$B114-$C114</f>
        <v>3.7594637051946808E-2</v>
      </c>
      <c r="F114" s="73">
        <f>$B114-$D114</f>
        <v>3.1160947362267322E-2</v>
      </c>
    </row>
    <row r="115" spans="1:6" x14ac:dyDescent="0.25">
      <c r="A115" s="74" t="s">
        <v>407</v>
      </c>
      <c r="B115" s="100">
        <v>0</v>
      </c>
      <c r="C115" s="100">
        <v>0</v>
      </c>
      <c r="D115" s="100">
        <v>0</v>
      </c>
      <c r="E115" s="76">
        <f>$B115-$C115</f>
        <v>0</v>
      </c>
      <c r="F115" s="76">
        <f>$B115-$D115</f>
        <v>0</v>
      </c>
    </row>
    <row r="116" spans="1:6" x14ac:dyDescent="0.25">
      <c r="A116" s="74" t="s">
        <v>408</v>
      </c>
      <c r="B116" s="75">
        <f>B$111*B115</f>
        <v>0</v>
      </c>
      <c r="C116" s="75">
        <f>C$111*C115</f>
        <v>0</v>
      </c>
      <c r="D116" s="75">
        <f>D$111*D115</f>
        <v>0</v>
      </c>
      <c r="E116" s="76">
        <f>$B116-$C116</f>
        <v>0</v>
      </c>
      <c r="F116" s="76">
        <f>$B116-$D116</f>
        <v>0</v>
      </c>
    </row>
    <row r="117" spans="1:6" ht="15.75" thickBot="1" x14ac:dyDescent="0.3">
      <c r="A117" s="101" t="s">
        <v>409</v>
      </c>
      <c r="B117" s="93">
        <f>B114-B115</f>
        <v>0.1566789959168087</v>
      </c>
      <c r="C117" s="93">
        <f>C114-C115</f>
        <v>0.11908435886486189</v>
      </c>
      <c r="D117" s="93">
        <f>D114-D115</f>
        <v>0.12551804855454138</v>
      </c>
      <c r="E117" s="91">
        <f>$B117-$C117</f>
        <v>3.7594637051946808E-2</v>
      </c>
      <c r="F117" s="91">
        <f>$B117-$D117</f>
        <v>3.1160947362267322E-2</v>
      </c>
    </row>
    <row r="118" spans="1:6" ht="15.75" thickBot="1" x14ac:dyDescent="0.3"/>
    <row r="119" spans="1:6" ht="30.75" thickBot="1" x14ac:dyDescent="0.3">
      <c r="A119" s="95" t="s">
        <v>410</v>
      </c>
      <c r="B119" s="96">
        <f>DATE(2018,10,1)</f>
        <v>43374</v>
      </c>
      <c r="C119" s="96">
        <f>DATE(2018,9,28)</f>
        <v>43371</v>
      </c>
      <c r="D119" s="96">
        <f>DATE(2018,9,1)</f>
        <v>43344</v>
      </c>
      <c r="E119" s="97" t="s">
        <v>308</v>
      </c>
      <c r="F119" s="103"/>
    </row>
    <row r="120" spans="1:6" x14ac:dyDescent="0.25">
      <c r="A120" s="74" t="s">
        <v>411</v>
      </c>
      <c r="B120" s="75">
        <v>162282674.65000001</v>
      </c>
      <c r="C120" s="75">
        <v>181370635.61000001</v>
      </c>
      <c r="D120" s="75">
        <v>177170909.09</v>
      </c>
      <c r="E120" s="76">
        <f t="shared" ref="E120:E159" si="8">$B120-$C120</f>
        <v>-19087960.960000008</v>
      </c>
      <c r="F120" s="76">
        <f t="shared" ref="F120:F159" si="9">$B120-$D120</f>
        <v>-14888234.439999998</v>
      </c>
    </row>
    <row r="121" spans="1:6" hidden="1" x14ac:dyDescent="0.25">
      <c r="A121" s="74" t="s">
        <v>412</v>
      </c>
      <c r="B121" s="75">
        <v>0</v>
      </c>
      <c r="C121" s="75">
        <v>0</v>
      </c>
      <c r="D121" s="75">
        <v>0</v>
      </c>
      <c r="E121" s="76">
        <f t="shared" si="8"/>
        <v>0</v>
      </c>
      <c r="F121" s="76">
        <f t="shared" si="9"/>
        <v>0</v>
      </c>
    </row>
    <row r="122" spans="1:6" x14ac:dyDescent="0.25">
      <c r="A122" s="74" t="s">
        <v>413</v>
      </c>
      <c r="B122" s="75">
        <v>167616085.13999999</v>
      </c>
      <c r="C122" s="75">
        <v>73965640.310000002</v>
      </c>
      <c r="D122" s="75">
        <v>172243141.00999999</v>
      </c>
      <c r="E122" s="76">
        <f t="shared" si="8"/>
        <v>93650444.829999983</v>
      </c>
      <c r="F122" s="76">
        <f t="shared" si="9"/>
        <v>-4627055.8700000048</v>
      </c>
    </row>
    <row r="123" spans="1:6" x14ac:dyDescent="0.25">
      <c r="A123" s="74" t="s">
        <v>351</v>
      </c>
      <c r="B123" s="75">
        <v>100534744.06999999</v>
      </c>
      <c r="C123" s="75">
        <v>80363119.189999998</v>
      </c>
      <c r="D123" s="75">
        <v>60550393.329999998</v>
      </c>
      <c r="E123" s="76">
        <f t="shared" si="8"/>
        <v>20171624.879999995</v>
      </c>
      <c r="F123" s="76">
        <f t="shared" si="9"/>
        <v>39984350.739999995</v>
      </c>
    </row>
    <row r="124" spans="1:6" x14ac:dyDescent="0.25">
      <c r="A124" s="74" t="s">
        <v>414</v>
      </c>
      <c r="B124" s="75">
        <v>2315426.11</v>
      </c>
      <c r="C124" s="75">
        <v>1077668.68</v>
      </c>
      <c r="D124" s="75">
        <v>2384075.67</v>
      </c>
      <c r="E124" s="76">
        <f t="shared" si="8"/>
        <v>1237757.43</v>
      </c>
      <c r="F124" s="76">
        <f t="shared" si="9"/>
        <v>-68649.560000000056</v>
      </c>
    </row>
    <row r="125" spans="1:6" hidden="1" x14ac:dyDescent="0.25">
      <c r="A125" s="74" t="s">
        <v>415</v>
      </c>
      <c r="B125" s="75">
        <v>0</v>
      </c>
      <c r="C125" s="75">
        <v>0</v>
      </c>
      <c r="D125" s="75">
        <v>0</v>
      </c>
      <c r="E125" s="76">
        <f t="shared" si="8"/>
        <v>0</v>
      </c>
      <c r="F125" s="76">
        <f t="shared" si="9"/>
        <v>0</v>
      </c>
    </row>
    <row r="126" spans="1:6" x14ac:dyDescent="0.25">
      <c r="A126" s="74" t="s">
        <v>416</v>
      </c>
      <c r="B126" s="75">
        <v>215827233.91</v>
      </c>
      <c r="C126" s="75">
        <v>207928706.41999999</v>
      </c>
      <c r="D126" s="75">
        <v>148224359.16999999</v>
      </c>
      <c r="E126" s="76">
        <f t="shared" si="8"/>
        <v>7898527.4900000095</v>
      </c>
      <c r="F126" s="76">
        <f t="shared" si="9"/>
        <v>67602874.74000001</v>
      </c>
    </row>
    <row r="127" spans="1:6" hidden="1" x14ac:dyDescent="0.25">
      <c r="A127" s="74" t="s">
        <v>417</v>
      </c>
      <c r="B127" s="75">
        <v>0</v>
      </c>
      <c r="C127" s="75">
        <v>0</v>
      </c>
      <c r="D127" s="75">
        <v>0</v>
      </c>
      <c r="E127" s="76">
        <f t="shared" si="8"/>
        <v>0</v>
      </c>
      <c r="F127" s="76">
        <f t="shared" si="9"/>
        <v>0</v>
      </c>
    </row>
    <row r="128" spans="1:6" x14ac:dyDescent="0.25">
      <c r="A128" s="74" t="s">
        <v>418</v>
      </c>
      <c r="B128" s="75">
        <v>859265.02</v>
      </c>
      <c r="C128" s="75">
        <v>0</v>
      </c>
      <c r="D128" s="75">
        <v>777975.53</v>
      </c>
      <c r="E128" s="76">
        <f t="shared" si="8"/>
        <v>859265.02</v>
      </c>
      <c r="F128" s="76">
        <f t="shared" si="9"/>
        <v>81289.489999999991</v>
      </c>
    </row>
    <row r="129" spans="1:6" hidden="1" x14ac:dyDescent="0.25">
      <c r="A129" s="74" t="s">
        <v>363</v>
      </c>
      <c r="B129" s="75">
        <v>0</v>
      </c>
      <c r="C129" s="75">
        <v>0</v>
      </c>
      <c r="D129" s="75">
        <v>0</v>
      </c>
      <c r="E129" s="76">
        <f t="shared" si="8"/>
        <v>0</v>
      </c>
      <c r="F129" s="76">
        <f t="shared" si="9"/>
        <v>0</v>
      </c>
    </row>
    <row r="130" spans="1:6" x14ac:dyDescent="0.25">
      <c r="A130" s="74" t="s">
        <v>364</v>
      </c>
      <c r="B130" s="75">
        <v>17830819.530000001</v>
      </c>
      <c r="C130" s="75">
        <v>18111008.989999998</v>
      </c>
      <c r="D130" s="75">
        <v>17375124.579999998</v>
      </c>
      <c r="E130" s="76">
        <f t="shared" si="8"/>
        <v>-280189.45999999717</v>
      </c>
      <c r="F130" s="76">
        <f t="shared" si="9"/>
        <v>455694.95000000298</v>
      </c>
    </row>
    <row r="131" spans="1:6" hidden="1" x14ac:dyDescent="0.25">
      <c r="A131" s="74" t="s">
        <v>365</v>
      </c>
      <c r="B131" s="75">
        <v>0</v>
      </c>
      <c r="C131" s="75">
        <v>0</v>
      </c>
      <c r="D131" s="75">
        <v>0</v>
      </c>
      <c r="E131" s="76">
        <f t="shared" si="8"/>
        <v>0</v>
      </c>
      <c r="F131" s="76">
        <f t="shared" si="9"/>
        <v>0</v>
      </c>
    </row>
    <row r="132" spans="1:6" x14ac:dyDescent="0.25">
      <c r="A132" s="74" t="s">
        <v>419</v>
      </c>
      <c r="B132" s="75">
        <v>3359294533.6799998</v>
      </c>
      <c r="C132" s="75">
        <v>3358890345.1700001</v>
      </c>
      <c r="D132" s="75">
        <v>3372475002.29</v>
      </c>
      <c r="E132" s="76">
        <f t="shared" si="8"/>
        <v>404188.50999975204</v>
      </c>
      <c r="F132" s="76">
        <f t="shared" si="9"/>
        <v>-13180468.610000134</v>
      </c>
    </row>
    <row r="133" spans="1:6" hidden="1" x14ac:dyDescent="0.25">
      <c r="A133" s="74" t="s">
        <v>368</v>
      </c>
      <c r="B133" s="75">
        <v>0</v>
      </c>
      <c r="C133" s="75">
        <v>0</v>
      </c>
      <c r="D133" s="75">
        <v>0</v>
      </c>
      <c r="E133" s="76">
        <f t="shared" si="8"/>
        <v>0</v>
      </c>
      <c r="F133" s="76">
        <f t="shared" si="9"/>
        <v>0</v>
      </c>
    </row>
    <row r="134" spans="1:6" x14ac:dyDescent="0.25">
      <c r="A134" s="74" t="s">
        <v>420</v>
      </c>
      <c r="B134" s="75">
        <v>66663769.390000001</v>
      </c>
      <c r="C134" s="75">
        <v>65555462.490000002</v>
      </c>
      <c r="D134" s="75">
        <v>57323181.780000001</v>
      </c>
      <c r="E134" s="76">
        <f t="shared" si="8"/>
        <v>1108306.8999999985</v>
      </c>
      <c r="F134" s="76">
        <f t="shared" si="9"/>
        <v>9340587.6099999994</v>
      </c>
    </row>
    <row r="135" spans="1:6" x14ac:dyDescent="0.25">
      <c r="A135" s="74" t="s">
        <v>421</v>
      </c>
      <c r="B135" s="75">
        <v>39141822.380000003</v>
      </c>
      <c r="C135" s="75">
        <v>30043522.82</v>
      </c>
      <c r="D135" s="75">
        <v>44609061.920000002</v>
      </c>
      <c r="E135" s="76">
        <f t="shared" si="8"/>
        <v>9098299.5600000024</v>
      </c>
      <c r="F135" s="76">
        <f t="shared" si="9"/>
        <v>-5467239.5399999991</v>
      </c>
    </row>
    <row r="136" spans="1:6" hidden="1" x14ac:dyDescent="0.25">
      <c r="A136" s="74" t="s">
        <v>422</v>
      </c>
      <c r="B136" s="75">
        <v>0</v>
      </c>
      <c r="C136" s="75">
        <v>0</v>
      </c>
      <c r="D136" s="75">
        <v>0</v>
      </c>
      <c r="E136" s="76">
        <f t="shared" si="8"/>
        <v>0</v>
      </c>
      <c r="F136" s="76">
        <f t="shared" si="9"/>
        <v>0</v>
      </c>
    </row>
    <row r="137" spans="1:6" x14ac:dyDescent="0.25">
      <c r="A137" s="74" t="s">
        <v>375</v>
      </c>
      <c r="B137" s="75">
        <v>892105.6</v>
      </c>
      <c r="C137" s="75">
        <v>838952.55</v>
      </c>
      <c r="D137" s="75">
        <v>518017.59</v>
      </c>
      <c r="E137" s="76">
        <f t="shared" si="8"/>
        <v>53153.04999999993</v>
      </c>
      <c r="F137" s="76">
        <f t="shared" si="9"/>
        <v>374088.00999999995</v>
      </c>
    </row>
    <row r="138" spans="1:6" hidden="1" x14ac:dyDescent="0.25">
      <c r="A138" s="74" t="s">
        <v>376</v>
      </c>
      <c r="B138" s="75">
        <v>0</v>
      </c>
      <c r="C138" s="75">
        <v>0</v>
      </c>
      <c r="D138" s="75">
        <v>0</v>
      </c>
      <c r="E138" s="76">
        <f t="shared" si="8"/>
        <v>0</v>
      </c>
      <c r="F138" s="76">
        <f t="shared" si="9"/>
        <v>0</v>
      </c>
    </row>
    <row r="139" spans="1:6" x14ac:dyDescent="0.25">
      <c r="A139" s="74" t="s">
        <v>423</v>
      </c>
      <c r="B139" s="75">
        <v>12104532.939999999</v>
      </c>
      <c r="C139" s="75">
        <v>11156781.27</v>
      </c>
      <c r="D139" s="75">
        <v>10119500.85</v>
      </c>
      <c r="E139" s="76">
        <f t="shared" si="8"/>
        <v>947751.66999999993</v>
      </c>
      <c r="F139" s="76">
        <f t="shared" si="9"/>
        <v>1985032.0899999999</v>
      </c>
    </row>
    <row r="140" spans="1:6" x14ac:dyDescent="0.25">
      <c r="A140" s="74" t="s">
        <v>424</v>
      </c>
      <c r="B140" s="75">
        <v>2396844.75</v>
      </c>
      <c r="C140" s="75">
        <v>0</v>
      </c>
      <c r="D140" s="75">
        <v>274783.25</v>
      </c>
      <c r="E140" s="76">
        <f t="shared" si="8"/>
        <v>2396844.75</v>
      </c>
      <c r="F140" s="76">
        <f t="shared" si="9"/>
        <v>2122061.5</v>
      </c>
    </row>
    <row r="141" spans="1:6" hidden="1" x14ac:dyDescent="0.25">
      <c r="A141" s="74" t="s">
        <v>425</v>
      </c>
      <c r="B141" s="75">
        <v>0</v>
      </c>
      <c r="C141" s="75">
        <v>0</v>
      </c>
      <c r="D141" s="75">
        <v>0</v>
      </c>
      <c r="E141" s="76">
        <f t="shared" si="8"/>
        <v>0</v>
      </c>
      <c r="F141" s="76">
        <f t="shared" si="9"/>
        <v>0</v>
      </c>
    </row>
    <row r="142" spans="1:6" hidden="1" x14ac:dyDescent="0.25">
      <c r="A142" s="74" t="s">
        <v>382</v>
      </c>
      <c r="B142" s="75">
        <v>0</v>
      </c>
      <c r="C142" s="75">
        <v>0</v>
      </c>
      <c r="D142" s="75">
        <v>0</v>
      </c>
      <c r="E142" s="76">
        <f t="shared" si="8"/>
        <v>0</v>
      </c>
      <c r="F142" s="76">
        <f t="shared" si="9"/>
        <v>0</v>
      </c>
    </row>
    <row r="143" spans="1:6" x14ac:dyDescent="0.25">
      <c r="A143" s="74" t="s">
        <v>383</v>
      </c>
      <c r="B143" s="75">
        <v>236925.17</v>
      </c>
      <c r="C143" s="75">
        <v>236925.17</v>
      </c>
      <c r="D143" s="75">
        <v>232346.7</v>
      </c>
      <c r="E143" s="76">
        <f t="shared" si="8"/>
        <v>0</v>
      </c>
      <c r="F143" s="76">
        <f t="shared" si="9"/>
        <v>4578.4700000000012</v>
      </c>
    </row>
    <row r="144" spans="1:6" x14ac:dyDescent="0.25">
      <c r="A144" s="74" t="s">
        <v>426</v>
      </c>
      <c r="B144" s="75">
        <v>4260686.6399999997</v>
      </c>
      <c r="C144" s="75">
        <v>2816455.97</v>
      </c>
      <c r="D144" s="75">
        <v>4222234.26</v>
      </c>
      <c r="E144" s="76">
        <f t="shared" si="8"/>
        <v>1444230.6699999995</v>
      </c>
      <c r="F144" s="76">
        <f t="shared" si="9"/>
        <v>38452.379999999888</v>
      </c>
    </row>
    <row r="145" spans="1:6" x14ac:dyDescent="0.25">
      <c r="A145" s="74" t="s">
        <v>384</v>
      </c>
      <c r="B145" s="75">
        <v>25543190.34</v>
      </c>
      <c r="C145" s="75">
        <v>25837956.350000001</v>
      </c>
      <c r="D145" s="75">
        <v>24398981.960000001</v>
      </c>
      <c r="E145" s="76">
        <f t="shared" si="8"/>
        <v>-294766.01000000164</v>
      </c>
      <c r="F145" s="76">
        <f t="shared" si="9"/>
        <v>1144208.379999999</v>
      </c>
    </row>
    <row r="146" spans="1:6" hidden="1" x14ac:dyDescent="0.25">
      <c r="A146" s="74" t="s">
        <v>427</v>
      </c>
      <c r="B146" s="75">
        <v>0</v>
      </c>
      <c r="C146" s="75">
        <v>0</v>
      </c>
      <c r="D146" s="75">
        <v>0</v>
      </c>
      <c r="E146" s="76">
        <f t="shared" si="8"/>
        <v>0</v>
      </c>
      <c r="F146" s="76">
        <f t="shared" si="9"/>
        <v>0</v>
      </c>
    </row>
    <row r="147" spans="1:6" hidden="1" x14ac:dyDescent="0.25">
      <c r="A147" s="74" t="s">
        <v>428</v>
      </c>
      <c r="B147" s="75">
        <v>0</v>
      </c>
      <c r="C147" s="75">
        <v>0</v>
      </c>
      <c r="D147" s="75">
        <v>0</v>
      </c>
      <c r="E147" s="76">
        <f t="shared" si="8"/>
        <v>0</v>
      </c>
      <c r="F147" s="76">
        <f t="shared" si="9"/>
        <v>0</v>
      </c>
    </row>
    <row r="148" spans="1:6" x14ac:dyDescent="0.25">
      <c r="A148" s="74" t="s">
        <v>429</v>
      </c>
      <c r="B148" s="75">
        <v>914948.74</v>
      </c>
      <c r="C148" s="75">
        <v>1255144.26</v>
      </c>
      <c r="D148" s="75">
        <v>1449444.23</v>
      </c>
      <c r="E148" s="76">
        <f t="shared" si="8"/>
        <v>-340195.52</v>
      </c>
      <c r="F148" s="76">
        <f t="shared" si="9"/>
        <v>-534495.49</v>
      </c>
    </row>
    <row r="149" spans="1:6" hidden="1" x14ac:dyDescent="0.25">
      <c r="A149" s="74" t="s">
        <v>430</v>
      </c>
      <c r="B149" s="75">
        <v>0</v>
      </c>
      <c r="C149" s="75">
        <v>0</v>
      </c>
      <c r="D149" s="75">
        <v>0</v>
      </c>
      <c r="E149" s="76">
        <f t="shared" si="8"/>
        <v>0</v>
      </c>
      <c r="F149" s="76">
        <f t="shared" si="9"/>
        <v>0</v>
      </c>
    </row>
    <row r="150" spans="1:6" hidden="1" x14ac:dyDescent="0.25">
      <c r="A150" s="74" t="s">
        <v>431</v>
      </c>
      <c r="B150" s="75">
        <v>0</v>
      </c>
      <c r="C150" s="75">
        <v>0</v>
      </c>
      <c r="D150" s="75">
        <v>0</v>
      </c>
      <c r="E150" s="76">
        <f t="shared" si="8"/>
        <v>0</v>
      </c>
      <c r="F150" s="76">
        <f t="shared" si="9"/>
        <v>0</v>
      </c>
    </row>
    <row r="151" spans="1:6" hidden="1" x14ac:dyDescent="0.25">
      <c r="A151" s="74" t="s">
        <v>432</v>
      </c>
      <c r="B151" s="75">
        <v>0</v>
      </c>
      <c r="C151" s="75">
        <v>0</v>
      </c>
      <c r="D151" s="75">
        <v>0</v>
      </c>
      <c r="E151" s="76">
        <f t="shared" si="8"/>
        <v>0</v>
      </c>
      <c r="F151" s="76">
        <f t="shared" si="9"/>
        <v>0</v>
      </c>
    </row>
    <row r="152" spans="1:6" hidden="1" x14ac:dyDescent="0.25">
      <c r="A152" s="74" t="s">
        <v>433</v>
      </c>
      <c r="B152" s="75">
        <v>0</v>
      </c>
      <c r="C152" s="75">
        <v>0</v>
      </c>
      <c r="D152" s="75">
        <v>0</v>
      </c>
      <c r="E152" s="76">
        <f t="shared" si="8"/>
        <v>0</v>
      </c>
      <c r="F152" s="76">
        <f t="shared" si="9"/>
        <v>0</v>
      </c>
    </row>
    <row r="153" spans="1:6" x14ac:dyDescent="0.25">
      <c r="A153" s="74" t="s">
        <v>434</v>
      </c>
      <c r="B153" s="75">
        <v>319277771.58999997</v>
      </c>
      <c r="C153" s="75">
        <v>319277771.58999997</v>
      </c>
      <c r="D153" s="75">
        <v>319551960.13</v>
      </c>
      <c r="E153" s="76">
        <f t="shared" si="8"/>
        <v>0</v>
      </c>
      <c r="F153" s="76">
        <f t="shared" si="9"/>
        <v>-274188.54000002146</v>
      </c>
    </row>
    <row r="154" spans="1:6" hidden="1" x14ac:dyDescent="0.25">
      <c r="A154" s="74" t="s">
        <v>435</v>
      </c>
      <c r="B154" s="75">
        <v>0</v>
      </c>
      <c r="C154" s="75">
        <v>0</v>
      </c>
      <c r="D154" s="75">
        <v>0</v>
      </c>
      <c r="E154" s="76">
        <f t="shared" si="8"/>
        <v>0</v>
      </c>
      <c r="F154" s="76">
        <f t="shared" si="9"/>
        <v>0</v>
      </c>
    </row>
    <row r="155" spans="1:6" hidden="1" x14ac:dyDescent="0.25">
      <c r="A155" s="74" t="s">
        <v>398</v>
      </c>
      <c r="B155" s="75">
        <v>0</v>
      </c>
      <c r="C155" s="75">
        <v>0</v>
      </c>
      <c r="D155" s="75">
        <v>0</v>
      </c>
      <c r="E155" s="76">
        <f t="shared" si="8"/>
        <v>0</v>
      </c>
      <c r="F155" s="76">
        <f t="shared" si="9"/>
        <v>0</v>
      </c>
    </row>
    <row r="156" spans="1:6" hidden="1" x14ac:dyDescent="0.25">
      <c r="A156" s="74" t="s">
        <v>436</v>
      </c>
      <c r="B156" s="75">
        <v>0</v>
      </c>
      <c r="C156" s="75">
        <v>0</v>
      </c>
      <c r="D156" s="75">
        <v>0</v>
      </c>
      <c r="E156" s="76">
        <f t="shared" si="8"/>
        <v>0</v>
      </c>
      <c r="F156" s="76">
        <f t="shared" si="9"/>
        <v>0</v>
      </c>
    </row>
    <row r="157" spans="1:6" hidden="1" x14ac:dyDescent="0.25">
      <c r="A157" s="74" t="s">
        <v>437</v>
      </c>
      <c r="B157" s="75">
        <v>0</v>
      </c>
      <c r="C157" s="75">
        <v>0</v>
      </c>
      <c r="D157" s="75">
        <v>0</v>
      </c>
      <c r="E157" s="76">
        <f t="shared" si="8"/>
        <v>0</v>
      </c>
      <c r="F157" s="76">
        <f t="shared" si="9"/>
        <v>0</v>
      </c>
    </row>
    <row r="158" spans="1:6" x14ac:dyDescent="0.25">
      <c r="A158" s="74" t="s">
        <v>438</v>
      </c>
      <c r="B158" s="75">
        <f>SUM(B$120:B157)</f>
        <v>4497993379.6499996</v>
      </c>
      <c r="C158" s="75">
        <f>SUM(C$120:C157)</f>
        <v>4378726096.8400002</v>
      </c>
      <c r="D158" s="75">
        <f>SUM(D$120:D157)</f>
        <v>4413900493.3400002</v>
      </c>
      <c r="E158" s="76">
        <f t="shared" si="8"/>
        <v>119267282.80999947</v>
      </c>
      <c r="F158" s="76">
        <f t="shared" si="9"/>
        <v>84092886.309999466</v>
      </c>
    </row>
    <row r="159" spans="1:6" ht="15.75" thickBot="1" x14ac:dyDescent="0.3">
      <c r="A159" s="89" t="s">
        <v>439</v>
      </c>
      <c r="B159" s="93">
        <f>IF(B158=0,0,B$46/B158)</f>
        <v>0.11156384454017301</v>
      </c>
      <c r="C159" s="93">
        <f>IF(C158=0,0,C$46/C158)</f>
        <v>8.9091692910759981E-2</v>
      </c>
      <c r="D159" s="93">
        <f>IF(D158=0,0,D$46/D158)</f>
        <v>9.247528715381903E-2</v>
      </c>
      <c r="E159" s="102">
        <f t="shared" si="8"/>
        <v>2.2472151629413031E-2</v>
      </c>
      <c r="F159" s="102">
        <f t="shared" si="9"/>
        <v>1.9088557386353983E-2</v>
      </c>
    </row>
    <row r="160" spans="1:6" ht="15.75" thickBot="1" x14ac:dyDescent="0.3">
      <c r="C160" s="68" t="s">
        <v>483</v>
      </c>
    </row>
    <row r="161" spans="1:6" ht="30.75" thickBot="1" x14ac:dyDescent="0.3">
      <c r="A161" s="95" t="s">
        <v>440</v>
      </c>
      <c r="B161" s="96">
        <f>DATE(2018,10,1)</f>
        <v>43374</v>
      </c>
      <c r="C161" s="96">
        <f>DATE(2018,9,28)</f>
        <v>43371</v>
      </c>
      <c r="D161" s="96">
        <f>DATE(2018,9,1)</f>
        <v>43344</v>
      </c>
      <c r="E161" s="97" t="s">
        <v>308</v>
      </c>
      <c r="F161" s="97" t="s">
        <v>309</v>
      </c>
    </row>
    <row r="162" spans="1:6" hidden="1" x14ac:dyDescent="0.25">
      <c r="A162" s="74" t="s">
        <v>441</v>
      </c>
      <c r="B162" s="75">
        <v>0</v>
      </c>
      <c r="C162" s="75">
        <v>0</v>
      </c>
      <c r="D162" s="75">
        <v>0</v>
      </c>
      <c r="E162" s="76">
        <f t="shared" ref="E162:E197" si="10">$B162-$C162</f>
        <v>0</v>
      </c>
      <c r="F162" s="76">
        <f t="shared" ref="F162:F197" si="11">$B162-$D162</f>
        <v>0</v>
      </c>
    </row>
    <row r="163" spans="1:6" hidden="1" x14ac:dyDescent="0.25">
      <c r="A163" s="74" t="s">
        <v>442</v>
      </c>
      <c r="B163" s="75">
        <v>0</v>
      </c>
      <c r="C163" s="75">
        <v>0</v>
      </c>
      <c r="D163" s="75">
        <v>0</v>
      </c>
      <c r="E163" s="76">
        <f t="shared" si="10"/>
        <v>0</v>
      </c>
      <c r="F163" s="76">
        <f t="shared" si="11"/>
        <v>0</v>
      </c>
    </row>
    <row r="164" spans="1:6" hidden="1" x14ac:dyDescent="0.25">
      <c r="A164" s="74" t="s">
        <v>443</v>
      </c>
      <c r="B164" s="75">
        <v>0</v>
      </c>
      <c r="C164" s="75">
        <v>0</v>
      </c>
      <c r="D164" s="75">
        <v>0</v>
      </c>
      <c r="E164" s="76">
        <f t="shared" si="10"/>
        <v>0</v>
      </c>
      <c r="F164" s="76">
        <f t="shared" si="11"/>
        <v>0</v>
      </c>
    </row>
    <row r="165" spans="1:6" hidden="1" x14ac:dyDescent="0.25">
      <c r="A165" s="74" t="s">
        <v>444</v>
      </c>
      <c r="B165" s="75">
        <v>0</v>
      </c>
      <c r="C165" s="75">
        <v>0</v>
      </c>
      <c r="D165" s="75">
        <v>0</v>
      </c>
      <c r="E165" s="76">
        <f t="shared" si="10"/>
        <v>0</v>
      </c>
      <c r="F165" s="76">
        <f t="shared" si="11"/>
        <v>0</v>
      </c>
    </row>
    <row r="166" spans="1:6" hidden="1" x14ac:dyDescent="0.25">
      <c r="A166" s="74" t="s">
        <v>445</v>
      </c>
      <c r="B166" s="75">
        <v>0</v>
      </c>
      <c r="C166" s="75">
        <v>0</v>
      </c>
      <c r="D166" s="75">
        <v>0</v>
      </c>
      <c r="E166" s="76">
        <f t="shared" si="10"/>
        <v>0</v>
      </c>
      <c r="F166" s="76">
        <f t="shared" si="11"/>
        <v>0</v>
      </c>
    </row>
    <row r="167" spans="1:6" hidden="1" x14ac:dyDescent="0.25">
      <c r="A167" s="74" t="s">
        <v>446</v>
      </c>
      <c r="B167" s="75">
        <v>0</v>
      </c>
      <c r="C167" s="75">
        <v>0</v>
      </c>
      <c r="D167" s="75">
        <v>0</v>
      </c>
      <c r="E167" s="76">
        <f t="shared" si="10"/>
        <v>0</v>
      </c>
      <c r="F167" s="76">
        <f t="shared" si="11"/>
        <v>0</v>
      </c>
    </row>
    <row r="168" spans="1:6" hidden="1" x14ac:dyDescent="0.25">
      <c r="A168" s="74" t="s">
        <v>447</v>
      </c>
      <c r="B168" s="75">
        <v>0</v>
      </c>
      <c r="C168" s="75">
        <v>0</v>
      </c>
      <c r="D168" s="75">
        <v>0</v>
      </c>
      <c r="E168" s="76">
        <f t="shared" si="10"/>
        <v>0</v>
      </c>
      <c r="F168" s="76">
        <f t="shared" si="11"/>
        <v>0</v>
      </c>
    </row>
    <row r="169" spans="1:6" hidden="1" x14ac:dyDescent="0.25">
      <c r="A169" s="74" t="s">
        <v>448</v>
      </c>
      <c r="B169" s="75">
        <v>0</v>
      </c>
      <c r="C169" s="75">
        <v>0</v>
      </c>
      <c r="D169" s="75">
        <v>0</v>
      </c>
      <c r="E169" s="76">
        <f t="shared" si="10"/>
        <v>0</v>
      </c>
      <c r="F169" s="76">
        <f t="shared" si="11"/>
        <v>0</v>
      </c>
    </row>
    <row r="170" spans="1:6" x14ac:dyDescent="0.25">
      <c r="A170" s="74" t="s">
        <v>449</v>
      </c>
      <c r="B170" s="75">
        <v>0</v>
      </c>
      <c r="C170" s="75">
        <v>0</v>
      </c>
      <c r="D170" s="75">
        <v>22389356.5</v>
      </c>
      <c r="E170" s="76">
        <f t="shared" si="10"/>
        <v>0</v>
      </c>
      <c r="F170" s="76">
        <f t="shared" si="11"/>
        <v>-22389356.5</v>
      </c>
    </row>
    <row r="171" spans="1:6" x14ac:dyDescent="0.25">
      <c r="A171" s="74" t="s">
        <v>450</v>
      </c>
      <c r="B171" s="75">
        <v>0</v>
      </c>
      <c r="C171" s="75">
        <v>0</v>
      </c>
      <c r="D171" s="75">
        <v>33152.44</v>
      </c>
      <c r="E171" s="76">
        <f t="shared" si="10"/>
        <v>0</v>
      </c>
      <c r="F171" s="76">
        <f t="shared" si="11"/>
        <v>-33152.44</v>
      </c>
    </row>
    <row r="172" spans="1:6" x14ac:dyDescent="0.25">
      <c r="A172" s="74" t="s">
        <v>451</v>
      </c>
      <c r="B172" s="75">
        <v>57509</v>
      </c>
      <c r="C172" s="75">
        <v>44096</v>
      </c>
      <c r="D172" s="75">
        <v>50</v>
      </c>
      <c r="E172" s="76">
        <f t="shared" si="10"/>
        <v>13413</v>
      </c>
      <c r="F172" s="76">
        <f t="shared" si="11"/>
        <v>57459</v>
      </c>
    </row>
    <row r="173" spans="1:6" x14ac:dyDescent="0.25">
      <c r="A173" s="74" t="s">
        <v>452</v>
      </c>
      <c r="B173" s="75">
        <v>233972212</v>
      </c>
      <c r="C173" s="75">
        <v>260946537.96000001</v>
      </c>
      <c r="D173" s="75">
        <v>264429662.38</v>
      </c>
      <c r="E173" s="76">
        <f t="shared" si="10"/>
        <v>-26974325.960000008</v>
      </c>
      <c r="F173" s="76">
        <f t="shared" si="11"/>
        <v>-30457450.379999995</v>
      </c>
    </row>
    <row r="174" spans="1:6" x14ac:dyDescent="0.25">
      <c r="A174" s="74" t="s">
        <v>453</v>
      </c>
      <c r="B174" s="75">
        <v>170700535.5</v>
      </c>
      <c r="C174" s="75">
        <v>164748352.38</v>
      </c>
      <c r="D174" s="75">
        <v>159431459.75999999</v>
      </c>
      <c r="E174" s="76">
        <f t="shared" si="10"/>
        <v>5952183.1200000048</v>
      </c>
      <c r="F174" s="76">
        <f t="shared" si="11"/>
        <v>11269075.74000001</v>
      </c>
    </row>
    <row r="175" spans="1:6" x14ac:dyDescent="0.25">
      <c r="A175" s="74" t="s">
        <v>454</v>
      </c>
      <c r="B175" s="75">
        <v>1404845397.0799999</v>
      </c>
      <c r="C175" s="75">
        <v>1292614610.1600001</v>
      </c>
      <c r="D175" s="75">
        <v>1262359463.3599999</v>
      </c>
      <c r="E175" s="76">
        <f t="shared" si="10"/>
        <v>112230786.91999984</v>
      </c>
      <c r="F175" s="76">
        <f t="shared" si="11"/>
        <v>142485933.72000003</v>
      </c>
    </row>
    <row r="176" spans="1:6" x14ac:dyDescent="0.25">
      <c r="A176" s="74" t="s">
        <v>455</v>
      </c>
      <c r="B176" s="75">
        <v>1601743156.9000001</v>
      </c>
      <c r="C176" s="75">
        <v>1592998375.8</v>
      </c>
      <c r="D176" s="75">
        <v>1590124096.29</v>
      </c>
      <c r="E176" s="76">
        <f t="shared" si="10"/>
        <v>8744781.1000001431</v>
      </c>
      <c r="F176" s="76">
        <f t="shared" si="11"/>
        <v>11619060.610000134</v>
      </c>
    </row>
    <row r="177" spans="1:6" hidden="1" x14ac:dyDescent="0.25">
      <c r="A177" s="74" t="s">
        <v>456</v>
      </c>
      <c r="B177" s="75">
        <v>0</v>
      </c>
      <c r="C177" s="75">
        <v>0</v>
      </c>
      <c r="D177" s="75">
        <v>0</v>
      </c>
      <c r="E177" s="76">
        <f t="shared" si="10"/>
        <v>0</v>
      </c>
      <c r="F177" s="76">
        <f t="shared" si="11"/>
        <v>0</v>
      </c>
    </row>
    <row r="178" spans="1:6" x14ac:dyDescent="0.25">
      <c r="A178" s="74" t="s">
        <v>457</v>
      </c>
      <c r="B178" s="75">
        <v>33384665.969999999</v>
      </c>
      <c r="C178" s="75">
        <v>46285632.899999999</v>
      </c>
      <c r="D178" s="75">
        <v>60556695.119999997</v>
      </c>
      <c r="E178" s="76">
        <f t="shared" si="10"/>
        <v>-12900966.93</v>
      </c>
      <c r="F178" s="76">
        <f t="shared" si="11"/>
        <v>-27172029.149999999</v>
      </c>
    </row>
    <row r="179" spans="1:6" x14ac:dyDescent="0.25">
      <c r="A179" s="74" t="s">
        <v>458</v>
      </c>
      <c r="B179" s="75">
        <v>88130838.620000005</v>
      </c>
      <c r="C179" s="75">
        <v>33051049.170000002</v>
      </c>
      <c r="D179" s="75">
        <v>66034770.170000002</v>
      </c>
      <c r="E179" s="76">
        <f t="shared" si="10"/>
        <v>55079789.450000003</v>
      </c>
      <c r="F179" s="76">
        <f t="shared" si="11"/>
        <v>22096068.450000003</v>
      </c>
    </row>
    <row r="180" spans="1:6" x14ac:dyDescent="0.25">
      <c r="A180" s="74" t="s">
        <v>459</v>
      </c>
      <c r="B180" s="75">
        <v>346269.7</v>
      </c>
      <c r="C180" s="75">
        <v>344781.63</v>
      </c>
      <c r="D180" s="75">
        <v>345831.5</v>
      </c>
      <c r="E180" s="76">
        <f t="shared" si="10"/>
        <v>1488.070000000007</v>
      </c>
      <c r="F180" s="76">
        <f t="shared" si="11"/>
        <v>438.20000000001164</v>
      </c>
    </row>
    <row r="181" spans="1:6" x14ac:dyDescent="0.25">
      <c r="A181" s="74" t="s">
        <v>460</v>
      </c>
      <c r="B181" s="75">
        <v>14168.31</v>
      </c>
      <c r="C181" s="75">
        <v>14107.32</v>
      </c>
      <c r="D181" s="75">
        <v>14150.43</v>
      </c>
      <c r="E181" s="76">
        <f t="shared" si="10"/>
        <v>60.989999999999782</v>
      </c>
      <c r="F181" s="76">
        <f t="shared" si="11"/>
        <v>17.8799999999992</v>
      </c>
    </row>
    <row r="182" spans="1:6" hidden="1" x14ac:dyDescent="0.25">
      <c r="A182" s="74" t="s">
        <v>461</v>
      </c>
      <c r="B182" s="75">
        <v>0</v>
      </c>
      <c r="C182" s="75">
        <v>0</v>
      </c>
      <c r="D182" s="75">
        <v>0</v>
      </c>
      <c r="E182" s="76">
        <f t="shared" si="10"/>
        <v>0</v>
      </c>
      <c r="F182" s="76">
        <f t="shared" si="11"/>
        <v>0</v>
      </c>
    </row>
    <row r="183" spans="1:6" x14ac:dyDescent="0.25">
      <c r="A183" s="74" t="s">
        <v>462</v>
      </c>
      <c r="B183" s="75">
        <v>290652.92</v>
      </c>
      <c r="C183" s="75">
        <v>314652.92</v>
      </c>
      <c r="D183" s="75">
        <v>315636.23</v>
      </c>
      <c r="E183" s="76">
        <f t="shared" si="10"/>
        <v>-24000</v>
      </c>
      <c r="F183" s="76">
        <f t="shared" si="11"/>
        <v>-24983.309999999998</v>
      </c>
    </row>
    <row r="184" spans="1:6" x14ac:dyDescent="0.25">
      <c r="A184" s="74" t="s">
        <v>463</v>
      </c>
      <c r="B184" s="75">
        <v>8193512.7800000003</v>
      </c>
      <c r="C184" s="75">
        <v>22885317.09</v>
      </c>
      <c r="D184" s="75">
        <v>15692922.58</v>
      </c>
      <c r="E184" s="76">
        <f t="shared" si="10"/>
        <v>-14691804.309999999</v>
      </c>
      <c r="F184" s="76">
        <f t="shared" si="11"/>
        <v>-7499409.7999999998</v>
      </c>
    </row>
    <row r="185" spans="1:6" hidden="1" x14ac:dyDescent="0.25">
      <c r="A185" s="74" t="s">
        <v>427</v>
      </c>
      <c r="B185" s="75">
        <v>0</v>
      </c>
      <c r="C185" s="75">
        <v>0</v>
      </c>
      <c r="D185" s="75">
        <v>0</v>
      </c>
      <c r="E185" s="76">
        <f t="shared" si="10"/>
        <v>0</v>
      </c>
      <c r="F185" s="76">
        <f t="shared" si="11"/>
        <v>0</v>
      </c>
    </row>
    <row r="186" spans="1:6" x14ac:dyDescent="0.25">
      <c r="A186" s="74" t="s">
        <v>464</v>
      </c>
      <c r="B186" s="75">
        <v>187304.22</v>
      </c>
      <c r="C186" s="75">
        <v>94664.1</v>
      </c>
      <c r="D186" s="75">
        <v>95488.34</v>
      </c>
      <c r="E186" s="76">
        <f t="shared" si="10"/>
        <v>92640.12</v>
      </c>
      <c r="F186" s="76">
        <f t="shared" si="11"/>
        <v>91815.88</v>
      </c>
    </row>
    <row r="187" spans="1:6" x14ac:dyDescent="0.25">
      <c r="A187" s="74" t="s">
        <v>465</v>
      </c>
      <c r="B187" s="75">
        <v>4952737.47</v>
      </c>
      <c r="C187" s="75">
        <v>4485771.25</v>
      </c>
      <c r="D187" s="75">
        <v>5386284.0899999999</v>
      </c>
      <c r="E187" s="76">
        <f t="shared" si="10"/>
        <v>466966.21999999974</v>
      </c>
      <c r="F187" s="76">
        <f t="shared" si="11"/>
        <v>-433546.62000000011</v>
      </c>
    </row>
    <row r="188" spans="1:6" x14ac:dyDescent="0.25">
      <c r="A188" s="74" t="s">
        <v>466</v>
      </c>
      <c r="B188" s="75">
        <v>942048218.80999994</v>
      </c>
      <c r="C188" s="75">
        <v>932766625.17999995</v>
      </c>
      <c r="D188" s="75">
        <v>949938945.11000001</v>
      </c>
      <c r="E188" s="76">
        <f t="shared" si="10"/>
        <v>9281593.6299999952</v>
      </c>
      <c r="F188" s="76">
        <f t="shared" si="11"/>
        <v>-7890726.3000000715</v>
      </c>
    </row>
    <row r="189" spans="1:6" hidden="1" x14ac:dyDescent="0.25">
      <c r="A189" s="74" t="s">
        <v>467</v>
      </c>
      <c r="B189" s="75">
        <v>0</v>
      </c>
      <c r="C189" s="75">
        <v>0</v>
      </c>
      <c r="D189" s="75">
        <v>0</v>
      </c>
      <c r="E189" s="76">
        <f t="shared" si="10"/>
        <v>0</v>
      </c>
      <c r="F189" s="76">
        <f t="shared" si="11"/>
        <v>0</v>
      </c>
    </row>
    <row r="190" spans="1:6" x14ac:dyDescent="0.25">
      <c r="A190" s="74" t="s">
        <v>391</v>
      </c>
      <c r="B190" s="75">
        <v>57250876.299999997</v>
      </c>
      <c r="C190" s="75">
        <v>53165845.200000003</v>
      </c>
      <c r="D190" s="75">
        <v>51046824.109999999</v>
      </c>
      <c r="E190" s="76">
        <f t="shared" si="10"/>
        <v>4085031.099999994</v>
      </c>
      <c r="F190" s="76">
        <f t="shared" si="11"/>
        <v>6204052.1899999976</v>
      </c>
    </row>
    <row r="191" spans="1:6" hidden="1" x14ac:dyDescent="0.25">
      <c r="A191" s="74" t="s">
        <v>468</v>
      </c>
      <c r="B191" s="75">
        <v>0</v>
      </c>
      <c r="C191" s="75">
        <v>0</v>
      </c>
      <c r="D191" s="75">
        <v>0</v>
      </c>
      <c r="E191" s="76">
        <f t="shared" si="10"/>
        <v>0</v>
      </c>
      <c r="F191" s="76">
        <f t="shared" si="11"/>
        <v>0</v>
      </c>
    </row>
    <row r="192" spans="1:6" hidden="1" x14ac:dyDescent="0.25">
      <c r="A192" s="74" t="s">
        <v>435</v>
      </c>
      <c r="B192" s="75">
        <v>0</v>
      </c>
      <c r="C192" s="75">
        <v>0</v>
      </c>
      <c r="D192" s="75">
        <v>0</v>
      </c>
      <c r="E192" s="76">
        <f t="shared" si="10"/>
        <v>0</v>
      </c>
      <c r="F192" s="76">
        <f t="shared" si="11"/>
        <v>0</v>
      </c>
    </row>
    <row r="193" spans="1:6" hidden="1" x14ac:dyDescent="0.25">
      <c r="A193" s="74" t="s">
        <v>398</v>
      </c>
      <c r="B193" s="75">
        <v>0</v>
      </c>
      <c r="C193" s="75">
        <v>0</v>
      </c>
      <c r="D193" s="75">
        <v>0</v>
      </c>
      <c r="E193" s="76">
        <f t="shared" si="10"/>
        <v>0</v>
      </c>
      <c r="F193" s="76">
        <f t="shared" si="11"/>
        <v>0</v>
      </c>
    </row>
    <row r="194" spans="1:6" hidden="1" x14ac:dyDescent="0.25">
      <c r="A194" s="74" t="s">
        <v>436</v>
      </c>
      <c r="B194" s="75">
        <v>0</v>
      </c>
      <c r="C194" s="75">
        <v>0</v>
      </c>
      <c r="D194" s="75">
        <v>0</v>
      </c>
      <c r="E194" s="76">
        <f t="shared" si="10"/>
        <v>0</v>
      </c>
      <c r="F194" s="76">
        <f t="shared" si="11"/>
        <v>0</v>
      </c>
    </row>
    <row r="195" spans="1:6" hidden="1" x14ac:dyDescent="0.25">
      <c r="A195" s="74" t="s">
        <v>437</v>
      </c>
      <c r="B195" s="75">
        <v>0</v>
      </c>
      <c r="C195" s="75">
        <v>0</v>
      </c>
      <c r="D195" s="75">
        <v>0</v>
      </c>
      <c r="E195" s="76">
        <f t="shared" si="10"/>
        <v>0</v>
      </c>
      <c r="F195" s="76">
        <f t="shared" si="11"/>
        <v>0</v>
      </c>
    </row>
    <row r="196" spans="1:6" x14ac:dyDescent="0.25">
      <c r="A196" s="74" t="s">
        <v>469</v>
      </c>
      <c r="B196" s="75">
        <f>SUM(B$162:B195)</f>
        <v>4546118055.579999</v>
      </c>
      <c r="C196" s="75">
        <f>SUM(C$162:C195)</f>
        <v>4404760419.0600004</v>
      </c>
      <c r="D196" s="75">
        <f>SUM(D$162:D195)</f>
        <v>4448194788.4099989</v>
      </c>
      <c r="E196" s="76">
        <f t="shared" si="10"/>
        <v>141357636.51999855</v>
      </c>
      <c r="F196" s="76">
        <f t="shared" si="11"/>
        <v>97923267.170000076</v>
      </c>
    </row>
    <row r="197" spans="1:6" ht="15.75" thickBot="1" x14ac:dyDescent="0.3">
      <c r="A197" s="89" t="s">
        <v>470</v>
      </c>
      <c r="B197" s="93">
        <f>IF(B196=0,0,B$46/B196)</f>
        <v>0.11038284268356469</v>
      </c>
      <c r="C197" s="93">
        <f>IF(C196=0,0,C$46/C196)</f>
        <v>8.8565116747768804E-2</v>
      </c>
      <c r="D197" s="93">
        <f>IF(D196=0,0,D$46/D196)</f>
        <v>9.1762329440591373E-2</v>
      </c>
      <c r="E197" s="102">
        <f t="shared" si="10"/>
        <v>2.1817725935795881E-2</v>
      </c>
      <c r="F197" s="102">
        <f t="shared" si="11"/>
        <v>1.8620513242973313E-2</v>
      </c>
    </row>
    <row r="198" spans="1:6" x14ac:dyDescent="0.25">
      <c r="C198" s="68" t="s">
        <v>483</v>
      </c>
      <c r="D198" s="68" t="s">
        <v>483</v>
      </c>
    </row>
    <row r="199" spans="1:6" ht="15.75" thickBot="1" x14ac:dyDescent="0.3"/>
    <row r="200" spans="1:6" ht="15.75" thickBot="1" x14ac:dyDescent="0.3">
      <c r="A200" s="104" t="s">
        <v>471</v>
      </c>
      <c r="B200" s="105">
        <v>150305652.09</v>
      </c>
      <c r="C200" s="105">
        <v>150305652.09</v>
      </c>
      <c r="D200" s="105">
        <v>164068052.66</v>
      </c>
      <c r="E200" s="106">
        <f>$B200-$C200</f>
        <v>0</v>
      </c>
      <c r="F200" s="106">
        <f>$B200-$D200</f>
        <v>-13762400.569999993</v>
      </c>
    </row>
    <row r="201" spans="1:6" ht="30.75" thickBot="1" x14ac:dyDescent="0.3">
      <c r="A201" s="107" t="s">
        <v>472</v>
      </c>
      <c r="B201" s="108">
        <f>IF(B$158=0,0,B200/B$158)</f>
        <v>3.3416156806726043E-2</v>
      </c>
      <c r="C201" s="108">
        <f>IF(C$158=0,0,C200/C$158)</f>
        <v>3.4326342585911288E-2</v>
      </c>
      <c r="D201" s="108">
        <f>IF(D$158=0,0,D200/D$158)</f>
        <v>3.717076379668216E-2</v>
      </c>
      <c r="E201" s="109">
        <f>$B201-$C201</f>
        <v>-9.1018577918524496E-4</v>
      </c>
      <c r="F201" s="109">
        <f>$B201-$D201</f>
        <v>-3.7546069899561177E-3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1"/>
  <sheetViews>
    <sheetView topLeftCell="A79" workbookViewId="0">
      <selection activeCell="A110" sqref="A110:XFD110"/>
    </sheetView>
  </sheetViews>
  <sheetFormatPr defaultRowHeight="15" x14ac:dyDescent="0.25"/>
  <cols>
    <col min="1" max="1" width="41.5703125" customWidth="1"/>
    <col min="2" max="6" width="20.85546875" customWidth="1"/>
  </cols>
  <sheetData>
    <row r="1" spans="1:6" x14ac:dyDescent="0.25">
      <c r="A1" s="68" t="s">
        <v>305</v>
      </c>
      <c r="B1" s="68" t="s">
        <v>306</v>
      </c>
      <c r="C1" s="67"/>
      <c r="D1" s="67"/>
      <c r="E1" s="67"/>
      <c r="F1" s="67"/>
    </row>
    <row r="2" spans="1:6" x14ac:dyDescent="0.25">
      <c r="A2" s="67"/>
      <c r="B2" s="67"/>
      <c r="C2" s="67"/>
      <c r="D2" s="67"/>
      <c r="E2" s="67"/>
      <c r="F2" s="67"/>
    </row>
    <row r="3" spans="1:6" ht="15.75" thickBot="1" x14ac:dyDescent="0.3">
      <c r="A3" s="67"/>
      <c r="B3" s="67"/>
      <c r="C3" s="67"/>
      <c r="D3" s="67"/>
      <c r="E3" s="67"/>
      <c r="F3" s="67"/>
    </row>
    <row r="4" spans="1:6" ht="15.75" thickBot="1" x14ac:dyDescent="0.3">
      <c r="A4" s="70" t="s">
        <v>307</v>
      </c>
      <c r="B4" s="71">
        <v>43346</v>
      </c>
      <c r="C4" s="71">
        <v>43343</v>
      </c>
      <c r="D4" s="71">
        <v>43313</v>
      </c>
      <c r="E4" s="70" t="s">
        <v>308</v>
      </c>
      <c r="F4" s="70" t="s">
        <v>309</v>
      </c>
    </row>
    <row r="5" spans="1:6" x14ac:dyDescent="0.25">
      <c r="A5" s="70" t="s">
        <v>310</v>
      </c>
      <c r="B5" s="72">
        <v>408176715.58999997</v>
      </c>
      <c r="C5" s="72">
        <v>393561051.85000002</v>
      </c>
      <c r="D5" s="72">
        <v>397704735.69</v>
      </c>
      <c r="E5" s="73">
        <v>14615663.73999995</v>
      </c>
      <c r="F5" s="73">
        <v>10471979.899999976</v>
      </c>
    </row>
    <row r="6" spans="1:6" x14ac:dyDescent="0.25">
      <c r="A6" s="74" t="s">
        <v>311</v>
      </c>
      <c r="B6" s="110">
        <v>500000000</v>
      </c>
      <c r="C6" s="75">
        <v>500000000</v>
      </c>
      <c r="D6" s="75">
        <v>500000000</v>
      </c>
      <c r="E6" s="76">
        <v>0</v>
      </c>
      <c r="F6" s="76">
        <v>0</v>
      </c>
    </row>
    <row r="7" spans="1:6" x14ac:dyDescent="0.25">
      <c r="A7" s="74" t="s">
        <v>312</v>
      </c>
      <c r="B7" s="75">
        <v>0</v>
      </c>
      <c r="C7" s="75">
        <v>0</v>
      </c>
      <c r="D7" s="75">
        <v>0</v>
      </c>
      <c r="E7" s="76">
        <v>0</v>
      </c>
      <c r="F7" s="76">
        <v>0</v>
      </c>
    </row>
    <row r="8" spans="1:6" x14ac:dyDescent="0.25">
      <c r="A8" s="74" t="s">
        <v>313</v>
      </c>
      <c r="B8" s="75">
        <v>0</v>
      </c>
      <c r="C8" s="75">
        <v>0</v>
      </c>
      <c r="D8" s="75">
        <v>0</v>
      </c>
      <c r="E8" s="76">
        <v>0</v>
      </c>
      <c r="F8" s="76">
        <v>0</v>
      </c>
    </row>
    <row r="9" spans="1:6" x14ac:dyDescent="0.25">
      <c r="A9" s="74" t="s">
        <v>314</v>
      </c>
      <c r="B9" s="110">
        <v>34055439.560000002</v>
      </c>
      <c r="C9" s="75">
        <v>34055439.560000002</v>
      </c>
      <c r="D9" s="75">
        <v>34055439.560000002</v>
      </c>
      <c r="E9" s="76">
        <v>0</v>
      </c>
      <c r="F9" s="76">
        <v>0</v>
      </c>
    </row>
    <row r="10" spans="1:6" x14ac:dyDescent="0.25">
      <c r="A10" s="74" t="s">
        <v>315</v>
      </c>
      <c r="B10" s="110">
        <v>-1426580.73</v>
      </c>
      <c r="C10" s="75">
        <v>-1426580.73</v>
      </c>
      <c r="D10" s="75">
        <v>-1426580.73</v>
      </c>
      <c r="E10" s="76">
        <v>0</v>
      </c>
      <c r="F10" s="76">
        <v>0</v>
      </c>
    </row>
    <row r="11" spans="1:6" x14ac:dyDescent="0.25">
      <c r="A11" s="74" t="s">
        <v>316</v>
      </c>
      <c r="B11" s="110">
        <v>-2319176.9700000002</v>
      </c>
      <c r="C11" s="75">
        <v>-2319176.9700000002</v>
      </c>
      <c r="D11" s="75">
        <v>-3635088.34</v>
      </c>
      <c r="E11" s="76">
        <v>0</v>
      </c>
      <c r="F11" s="76">
        <v>1315911.3699999996</v>
      </c>
    </row>
    <row r="12" spans="1:6" x14ac:dyDescent="0.25">
      <c r="A12" s="74" t="s">
        <v>317</v>
      </c>
      <c r="B12" s="75">
        <v>0</v>
      </c>
      <c r="C12" s="75">
        <v>0</v>
      </c>
      <c r="D12" s="75">
        <v>0</v>
      </c>
      <c r="E12" s="76">
        <v>0</v>
      </c>
      <c r="F12" s="76">
        <v>0</v>
      </c>
    </row>
    <row r="13" spans="1:6" x14ac:dyDescent="0.25">
      <c r="A13" s="74" t="s">
        <v>318</v>
      </c>
      <c r="B13" s="75">
        <v>-122132966.27</v>
      </c>
      <c r="C13" s="75">
        <v>-136748630.00999999</v>
      </c>
      <c r="D13" s="75">
        <v>-131289034.8</v>
      </c>
      <c r="E13" s="76">
        <v>14615663.739999995</v>
      </c>
      <c r="F13" s="76">
        <v>9156068.5300000012</v>
      </c>
    </row>
    <row r="14" spans="1:6" x14ac:dyDescent="0.25">
      <c r="A14" s="74" t="s">
        <v>319</v>
      </c>
      <c r="B14" s="110">
        <v>37139357.420000002</v>
      </c>
      <c r="C14" s="75">
        <v>22523693.679999899</v>
      </c>
      <c r="D14" s="75">
        <v>47517406.920000002</v>
      </c>
      <c r="E14" s="76">
        <v>14615663.740000103</v>
      </c>
      <c r="F14" s="76">
        <v>-10378049.5</v>
      </c>
    </row>
    <row r="15" spans="1:6" x14ac:dyDescent="0.25">
      <c r="A15" s="74" t="s">
        <v>320</v>
      </c>
      <c r="B15" s="75">
        <v>0</v>
      </c>
      <c r="C15" s="75">
        <v>0</v>
      </c>
      <c r="D15" s="75">
        <v>0</v>
      </c>
      <c r="E15" s="76">
        <v>0</v>
      </c>
      <c r="F15" s="76">
        <v>0</v>
      </c>
    </row>
    <row r="16" spans="1:6" x14ac:dyDescent="0.25">
      <c r="A16" s="74" t="s">
        <v>321</v>
      </c>
      <c r="B16" s="110">
        <v>159272323.69</v>
      </c>
      <c r="C16" s="75">
        <v>159272323.69</v>
      </c>
      <c r="D16" s="75">
        <v>178806441.72</v>
      </c>
      <c r="E16" s="76">
        <v>0</v>
      </c>
      <c r="F16" s="76">
        <v>-19534118.030000001</v>
      </c>
    </row>
    <row r="17" spans="1:6" x14ac:dyDescent="0.25">
      <c r="A17" s="74" t="s">
        <v>322</v>
      </c>
      <c r="B17" s="75">
        <v>0</v>
      </c>
      <c r="C17" s="75">
        <v>0</v>
      </c>
      <c r="D17" s="75">
        <v>0</v>
      </c>
      <c r="E17" s="76">
        <v>0</v>
      </c>
      <c r="F17" s="76">
        <v>0</v>
      </c>
    </row>
    <row r="18" spans="1:6" x14ac:dyDescent="0.25">
      <c r="A18" s="74" t="s">
        <v>323</v>
      </c>
      <c r="B18" s="75">
        <v>0</v>
      </c>
      <c r="C18" s="75">
        <v>0</v>
      </c>
      <c r="D18" s="75">
        <v>0</v>
      </c>
      <c r="E18" s="76">
        <v>0</v>
      </c>
      <c r="F18" s="76">
        <v>0</v>
      </c>
    </row>
    <row r="19" spans="1:6" x14ac:dyDescent="0.25">
      <c r="A19" s="74" t="s">
        <v>324</v>
      </c>
      <c r="B19" s="110">
        <v>-16063683.630000001</v>
      </c>
      <c r="C19" s="75">
        <v>-17543232.25</v>
      </c>
      <c r="D19" s="75">
        <v>-15894808.23</v>
      </c>
      <c r="E19" s="76">
        <v>1479548.6199999992</v>
      </c>
      <c r="F19" s="76">
        <v>-168875.40000000037</v>
      </c>
    </row>
    <row r="20" spans="1:6" x14ac:dyDescent="0.25">
      <c r="A20" s="74" t="s">
        <v>325</v>
      </c>
      <c r="B20" s="110">
        <v>-4324512.83</v>
      </c>
      <c r="C20" s="75">
        <v>-4036781.92</v>
      </c>
      <c r="D20" s="75">
        <v>-2452067.62</v>
      </c>
      <c r="E20" s="76">
        <v>-287730.91000000015</v>
      </c>
      <c r="F20" s="76">
        <v>-1872445.21</v>
      </c>
    </row>
    <row r="21" spans="1:6" x14ac:dyDescent="0.25">
      <c r="A21" s="74" t="s">
        <v>326</v>
      </c>
      <c r="B21" s="75">
        <v>0</v>
      </c>
      <c r="C21" s="75">
        <v>0</v>
      </c>
      <c r="D21" s="75">
        <v>0</v>
      </c>
      <c r="E21" s="76">
        <v>0</v>
      </c>
      <c r="F21" s="76">
        <v>0</v>
      </c>
    </row>
    <row r="22" spans="1:6" x14ac:dyDescent="0.25">
      <c r="A22" s="74" t="s">
        <v>327</v>
      </c>
      <c r="B22" s="75">
        <v>20388196.460000001</v>
      </c>
      <c r="C22" s="75">
        <v>21580014.170000002</v>
      </c>
      <c r="D22" s="75">
        <v>18346875.850000001</v>
      </c>
      <c r="E22" s="76">
        <v>-1191817.7100000009</v>
      </c>
      <c r="F22" s="76">
        <v>2041320.6099999994</v>
      </c>
    </row>
    <row r="23" spans="1:6" x14ac:dyDescent="0.25">
      <c r="A23" s="77" t="s">
        <v>328</v>
      </c>
      <c r="B23" s="78">
        <v>338930892.16000003</v>
      </c>
      <c r="C23" s="78">
        <v>330237649.69</v>
      </c>
      <c r="D23" s="78">
        <v>307599501.32999998</v>
      </c>
      <c r="E23" s="79">
        <v>8693242.4700000286</v>
      </c>
      <c r="F23" s="79">
        <v>31331390.830000043</v>
      </c>
    </row>
    <row r="24" spans="1:6" x14ac:dyDescent="0.25">
      <c r="A24" s="80" t="s">
        <v>329</v>
      </c>
      <c r="B24" s="81">
        <v>0</v>
      </c>
      <c r="C24" s="81">
        <v>0</v>
      </c>
      <c r="D24" s="81">
        <v>0</v>
      </c>
      <c r="E24" s="82">
        <v>0</v>
      </c>
      <c r="F24" s="82">
        <v>0</v>
      </c>
    </row>
    <row r="25" spans="1:6" x14ac:dyDescent="0.25">
      <c r="A25" s="74" t="s">
        <v>330</v>
      </c>
      <c r="B25" s="75">
        <v>0</v>
      </c>
      <c r="C25" s="75">
        <v>0</v>
      </c>
      <c r="D25" s="75">
        <v>0</v>
      </c>
      <c r="E25" s="76">
        <v>0</v>
      </c>
      <c r="F25" s="76">
        <v>0</v>
      </c>
    </row>
    <row r="26" spans="1:6" x14ac:dyDescent="0.25">
      <c r="A26" s="74" t="s">
        <v>331</v>
      </c>
      <c r="B26" s="75">
        <v>0</v>
      </c>
      <c r="C26" s="75">
        <v>0</v>
      </c>
      <c r="D26" s="75">
        <v>0</v>
      </c>
      <c r="E26" s="76">
        <v>0</v>
      </c>
      <c r="F26" s="76">
        <v>0</v>
      </c>
    </row>
    <row r="27" spans="1:6" x14ac:dyDescent="0.25">
      <c r="A27" s="74" t="s">
        <v>332</v>
      </c>
      <c r="B27" s="75">
        <v>0</v>
      </c>
      <c r="C27" s="75">
        <v>0</v>
      </c>
      <c r="D27" s="75">
        <v>0</v>
      </c>
      <c r="E27" s="76">
        <v>0</v>
      </c>
      <c r="F27" s="76">
        <v>0</v>
      </c>
    </row>
    <row r="28" spans="1:6" x14ac:dyDescent="0.25">
      <c r="A28" s="74" t="s">
        <v>333</v>
      </c>
      <c r="B28" s="75">
        <v>1369131.94</v>
      </c>
      <c r="C28" s="75">
        <v>1369131.94</v>
      </c>
      <c r="D28" s="75">
        <v>1369131.94</v>
      </c>
      <c r="E28" s="76">
        <v>0</v>
      </c>
      <c r="F28" s="76">
        <v>0</v>
      </c>
    </row>
    <row r="29" spans="1:6" x14ac:dyDescent="0.25">
      <c r="A29" s="74" t="s">
        <v>334</v>
      </c>
      <c r="B29" s="75">
        <v>-1369131.94</v>
      </c>
      <c r="C29" s="75">
        <v>-1369131.94</v>
      </c>
      <c r="D29" s="75">
        <v>-1369131.94</v>
      </c>
      <c r="E29" s="76">
        <v>0</v>
      </c>
      <c r="F29" s="76">
        <v>0</v>
      </c>
    </row>
    <row r="30" spans="1:6" x14ac:dyDescent="0.25">
      <c r="A30" s="74" t="s">
        <v>318</v>
      </c>
      <c r="B30" s="83"/>
      <c r="C30" s="83"/>
      <c r="D30" s="83"/>
      <c r="E30" s="76">
        <v>0</v>
      </c>
      <c r="F30" s="76">
        <v>0</v>
      </c>
    </row>
    <row r="31" spans="1:6" x14ac:dyDescent="0.25">
      <c r="A31" s="74" t="s">
        <v>319</v>
      </c>
      <c r="B31" s="83"/>
      <c r="C31" s="83"/>
      <c r="D31" s="83"/>
      <c r="E31" s="76">
        <v>0</v>
      </c>
      <c r="F31" s="76">
        <v>0</v>
      </c>
    </row>
    <row r="32" spans="1:6" x14ac:dyDescent="0.25">
      <c r="A32" s="74" t="s">
        <v>320</v>
      </c>
      <c r="B32" s="83"/>
      <c r="C32" s="83"/>
      <c r="D32" s="83"/>
      <c r="E32" s="76">
        <v>0</v>
      </c>
      <c r="F32" s="76">
        <v>0</v>
      </c>
    </row>
    <row r="33" spans="1:6" x14ac:dyDescent="0.25">
      <c r="A33" s="74" t="s">
        <v>321</v>
      </c>
      <c r="B33" s="83"/>
      <c r="C33" s="83"/>
      <c r="D33" s="83"/>
      <c r="E33" s="76">
        <v>0</v>
      </c>
      <c r="F33" s="76">
        <v>0</v>
      </c>
    </row>
    <row r="34" spans="1:6" x14ac:dyDescent="0.25">
      <c r="A34" s="74" t="s">
        <v>322</v>
      </c>
      <c r="B34" s="83"/>
      <c r="C34" s="83"/>
      <c r="D34" s="83"/>
      <c r="E34" s="76">
        <v>0</v>
      </c>
      <c r="F34" s="76">
        <v>0</v>
      </c>
    </row>
    <row r="35" spans="1:6" x14ac:dyDescent="0.25">
      <c r="A35" s="74" t="s">
        <v>323</v>
      </c>
      <c r="B35" s="83"/>
      <c r="C35" s="83"/>
      <c r="D35" s="83"/>
      <c r="E35" s="76">
        <v>0</v>
      </c>
      <c r="F35" s="76">
        <v>0</v>
      </c>
    </row>
    <row r="36" spans="1:6" x14ac:dyDescent="0.25">
      <c r="A36" s="74" t="s">
        <v>324</v>
      </c>
      <c r="B36" s="83"/>
      <c r="C36" s="83"/>
      <c r="D36" s="83"/>
      <c r="E36" s="76">
        <v>0</v>
      </c>
      <c r="F36" s="76">
        <v>0</v>
      </c>
    </row>
    <row r="37" spans="1:6" x14ac:dyDescent="0.25">
      <c r="A37" s="74" t="s">
        <v>325</v>
      </c>
      <c r="B37" s="83"/>
      <c r="C37" s="83"/>
      <c r="D37" s="83"/>
      <c r="E37" s="76">
        <v>0</v>
      </c>
      <c r="F37" s="76">
        <v>0</v>
      </c>
    </row>
    <row r="38" spans="1:6" x14ac:dyDescent="0.25">
      <c r="A38" s="74" t="s">
        <v>326</v>
      </c>
      <c r="B38" s="83"/>
      <c r="C38" s="83"/>
      <c r="D38" s="83"/>
      <c r="E38" s="76">
        <v>0</v>
      </c>
      <c r="F38" s="76">
        <v>0</v>
      </c>
    </row>
    <row r="39" spans="1:6" x14ac:dyDescent="0.25">
      <c r="A39" s="74" t="s">
        <v>327</v>
      </c>
      <c r="B39" s="83"/>
      <c r="C39" s="83"/>
      <c r="D39" s="83"/>
      <c r="E39" s="76">
        <v>0</v>
      </c>
      <c r="F39" s="76">
        <v>0</v>
      </c>
    </row>
    <row r="40" spans="1:6" x14ac:dyDescent="0.25">
      <c r="A40" s="77" t="s">
        <v>328</v>
      </c>
      <c r="B40" s="84"/>
      <c r="C40" s="84"/>
      <c r="D40" s="84"/>
      <c r="E40" s="79">
        <v>0</v>
      </c>
      <c r="F40" s="79">
        <v>0</v>
      </c>
    </row>
    <row r="41" spans="1:6" x14ac:dyDescent="0.25">
      <c r="A41" s="80" t="s">
        <v>335</v>
      </c>
      <c r="B41" s="81">
        <v>0</v>
      </c>
      <c r="C41" s="81">
        <v>0</v>
      </c>
      <c r="D41" s="81">
        <v>0</v>
      </c>
      <c r="E41" s="82">
        <v>0</v>
      </c>
      <c r="F41" s="82">
        <v>0</v>
      </c>
    </row>
    <row r="42" spans="1:6" x14ac:dyDescent="0.25">
      <c r="A42" s="80" t="s">
        <v>336</v>
      </c>
      <c r="B42" s="85"/>
      <c r="C42" s="85"/>
      <c r="D42" s="85"/>
      <c r="E42" s="82">
        <v>0</v>
      </c>
      <c r="F42" s="82">
        <v>0</v>
      </c>
    </row>
    <row r="43" spans="1:6" x14ac:dyDescent="0.25">
      <c r="A43" s="80" t="s">
        <v>337</v>
      </c>
      <c r="B43" s="81">
        <v>0</v>
      </c>
      <c r="C43" s="81">
        <v>0</v>
      </c>
      <c r="D43" s="81">
        <v>0</v>
      </c>
      <c r="E43" s="82">
        <v>0</v>
      </c>
      <c r="F43" s="82">
        <v>0</v>
      </c>
    </row>
    <row r="44" spans="1:6" x14ac:dyDescent="0.25">
      <c r="A44" s="80" t="s">
        <v>338</v>
      </c>
      <c r="B44" s="81">
        <v>0</v>
      </c>
      <c r="C44" s="81">
        <v>0</v>
      </c>
      <c r="D44" s="81">
        <v>0</v>
      </c>
      <c r="E44" s="82">
        <v>0</v>
      </c>
      <c r="F44" s="82">
        <v>0</v>
      </c>
    </row>
    <row r="45" spans="1:6" x14ac:dyDescent="0.25">
      <c r="A45" s="74" t="s">
        <v>339</v>
      </c>
      <c r="B45" s="75">
        <v>0</v>
      </c>
      <c r="C45" s="75">
        <v>0</v>
      </c>
      <c r="D45" s="75">
        <v>0</v>
      </c>
      <c r="E45" s="76">
        <v>0</v>
      </c>
      <c r="F45" s="76">
        <v>0</v>
      </c>
    </row>
    <row r="46" spans="1:6" x14ac:dyDescent="0.25">
      <c r="A46" s="86" t="s">
        <v>340</v>
      </c>
      <c r="B46" s="87">
        <v>383930497.58999997</v>
      </c>
      <c r="C46" s="87">
        <v>393561051.85000002</v>
      </c>
      <c r="D46" s="87">
        <v>397704735.69</v>
      </c>
      <c r="E46" s="88">
        <v>14615663.73999995</v>
      </c>
      <c r="F46" s="88">
        <v>10471979.899999976</v>
      </c>
    </row>
    <row r="47" spans="1:6" x14ac:dyDescent="0.25">
      <c r="A47" s="74" t="s">
        <v>341</v>
      </c>
      <c r="B47" s="75">
        <v>51993347.380000003</v>
      </c>
      <c r="C47" s="75">
        <v>25092307.98</v>
      </c>
      <c r="D47" s="75">
        <v>49210062.700000003</v>
      </c>
      <c r="E47" s="76">
        <v>26901039.400000002</v>
      </c>
      <c r="F47" s="76">
        <v>2783284.6799999997</v>
      </c>
    </row>
    <row r="48" spans="1:6" x14ac:dyDescent="0.25">
      <c r="A48" s="74" t="s">
        <v>342</v>
      </c>
      <c r="B48" s="75">
        <v>16063683.630000001</v>
      </c>
      <c r="C48" s="75">
        <v>17543232.25</v>
      </c>
      <c r="D48" s="75">
        <v>15894808.23</v>
      </c>
      <c r="E48" s="76">
        <v>-1479548.6199999992</v>
      </c>
      <c r="F48" s="76">
        <v>168875.40000000037</v>
      </c>
    </row>
    <row r="49" spans="1:6" x14ac:dyDescent="0.25">
      <c r="A49" s="74" t="s">
        <v>343</v>
      </c>
      <c r="B49" s="75">
        <v>4324512.83</v>
      </c>
      <c r="C49" s="75">
        <v>4036781.92</v>
      </c>
      <c r="D49" s="75">
        <v>2452067.62</v>
      </c>
      <c r="E49" s="76">
        <v>287730.91000000015</v>
      </c>
      <c r="F49" s="76">
        <v>1872445.21</v>
      </c>
    </row>
    <row r="50" spans="1:6" x14ac:dyDescent="0.25">
      <c r="A50" s="74" t="s">
        <v>344</v>
      </c>
      <c r="B50" s="75">
        <v>0</v>
      </c>
      <c r="C50" s="75">
        <v>0</v>
      </c>
      <c r="D50" s="75">
        <v>0</v>
      </c>
      <c r="E50" s="76">
        <v>0</v>
      </c>
      <c r="F50" s="76">
        <v>0</v>
      </c>
    </row>
    <row r="51" spans="1:6" x14ac:dyDescent="0.25">
      <c r="A51" s="74" t="s">
        <v>345</v>
      </c>
      <c r="B51" s="75">
        <v>31605150.920000002</v>
      </c>
      <c r="C51" s="75">
        <v>3512293.8100000005</v>
      </c>
      <c r="D51" s="75">
        <v>30863186.850000001</v>
      </c>
      <c r="E51" s="76">
        <v>28092857.109999999</v>
      </c>
      <c r="F51" s="76">
        <v>741964.0700000003</v>
      </c>
    </row>
    <row r="52" spans="1:6" x14ac:dyDescent="0.25">
      <c r="A52" s="74" t="s">
        <v>346</v>
      </c>
      <c r="B52" s="75">
        <v>-20388196.460000001</v>
      </c>
      <c r="C52" s="75">
        <v>-21580014.170000002</v>
      </c>
      <c r="D52" s="75">
        <v>-18346875.850000001</v>
      </c>
      <c r="E52" s="76">
        <v>1191817.7100000009</v>
      </c>
      <c r="F52" s="76">
        <v>-2041320.6099999994</v>
      </c>
    </row>
    <row r="53" spans="1:6" x14ac:dyDescent="0.25">
      <c r="A53" s="74" t="s">
        <v>347</v>
      </c>
      <c r="B53" s="75">
        <v>0</v>
      </c>
      <c r="C53" s="75">
        <v>0</v>
      </c>
      <c r="D53" s="75">
        <v>0</v>
      </c>
      <c r="E53" s="76">
        <v>0</v>
      </c>
      <c r="F53" s="76">
        <v>0</v>
      </c>
    </row>
    <row r="54" spans="1:6" x14ac:dyDescent="0.25">
      <c r="A54" s="74" t="s">
        <v>348</v>
      </c>
      <c r="B54" s="75">
        <v>7113418.1900000004</v>
      </c>
      <c r="C54" s="75">
        <v>7113977.71</v>
      </c>
      <c r="D54" s="75">
        <v>5725975.5300000003</v>
      </c>
      <c r="E54" s="76">
        <v>-559.51999999955297</v>
      </c>
      <c r="F54" s="76">
        <v>1387442.6600000001</v>
      </c>
    </row>
    <row r="55" spans="1:6" ht="15.75" thickBot="1" x14ac:dyDescent="0.3">
      <c r="A55" s="89" t="s">
        <v>349</v>
      </c>
      <c r="B55" s="90">
        <v>369458146.47999996</v>
      </c>
      <c r="C55" s="90">
        <v>382934780.33000004</v>
      </c>
      <c r="D55" s="90">
        <v>361115573.31000006</v>
      </c>
      <c r="E55" s="91">
        <v>-13476633.850000083</v>
      </c>
      <c r="F55" s="91">
        <v>8342573.1699998975</v>
      </c>
    </row>
    <row r="56" spans="1:6" ht="15.75" thickBot="1" x14ac:dyDescent="0.3">
      <c r="A56" s="67"/>
      <c r="B56" s="67"/>
      <c r="C56" s="67"/>
      <c r="D56" s="67"/>
      <c r="E56" s="67"/>
      <c r="F56" s="67"/>
    </row>
    <row r="57" spans="1:6" ht="30.75" thickBot="1" x14ac:dyDescent="0.3">
      <c r="A57" s="95" t="s">
        <v>350</v>
      </c>
      <c r="B57" s="96">
        <v>43346</v>
      </c>
      <c r="C57" s="96">
        <v>43343</v>
      </c>
      <c r="D57" s="96">
        <v>43313</v>
      </c>
      <c r="E57" s="97" t="s">
        <v>308</v>
      </c>
      <c r="F57" s="97" t="s">
        <v>309</v>
      </c>
    </row>
    <row r="58" spans="1:6" x14ac:dyDescent="0.25">
      <c r="A58" s="74" t="s">
        <v>351</v>
      </c>
      <c r="B58" s="75">
        <v>0</v>
      </c>
      <c r="C58" s="75">
        <v>0</v>
      </c>
      <c r="D58" s="75">
        <v>0</v>
      </c>
      <c r="E58" s="76">
        <v>0</v>
      </c>
      <c r="F58" s="76">
        <v>0</v>
      </c>
    </row>
    <row r="59" spans="1:6" x14ac:dyDescent="0.25">
      <c r="A59" s="74" t="s">
        <v>352</v>
      </c>
      <c r="B59" s="75">
        <v>0</v>
      </c>
      <c r="C59" s="75">
        <v>0</v>
      </c>
      <c r="D59" s="75">
        <v>0</v>
      </c>
      <c r="E59" s="76">
        <v>0</v>
      </c>
      <c r="F59" s="76">
        <v>0</v>
      </c>
    </row>
    <row r="60" spans="1:6" x14ac:dyDescent="0.25">
      <c r="A60" s="74" t="s">
        <v>353</v>
      </c>
      <c r="B60" s="75">
        <v>59351340.869999997</v>
      </c>
      <c r="C60" s="75">
        <v>67336614.275000006</v>
      </c>
      <c r="D60" s="75">
        <v>44439868.534999996</v>
      </c>
      <c r="E60" s="76">
        <v>-7985273.4050000086</v>
      </c>
      <c r="F60" s="76">
        <v>14911472.335000001</v>
      </c>
    </row>
    <row r="61" spans="1:6" x14ac:dyDescent="0.25">
      <c r="A61" s="74" t="s">
        <v>354</v>
      </c>
      <c r="B61" s="75">
        <v>0</v>
      </c>
      <c r="C61" s="75">
        <v>0</v>
      </c>
      <c r="D61" s="75">
        <v>0</v>
      </c>
      <c r="E61" s="76">
        <v>0</v>
      </c>
      <c r="F61" s="76">
        <v>0</v>
      </c>
    </row>
    <row r="62" spans="1:6" x14ac:dyDescent="0.25">
      <c r="A62" s="74" t="s">
        <v>355</v>
      </c>
      <c r="B62" s="75">
        <v>0</v>
      </c>
      <c r="C62" s="75">
        <v>0</v>
      </c>
      <c r="D62" s="75">
        <v>0</v>
      </c>
      <c r="E62" s="76">
        <v>0</v>
      </c>
      <c r="F62" s="76">
        <v>0</v>
      </c>
    </row>
    <row r="63" spans="1:6" x14ac:dyDescent="0.25">
      <c r="A63" s="74" t="s">
        <v>356</v>
      </c>
      <c r="B63" s="75">
        <v>0</v>
      </c>
      <c r="C63" s="75">
        <v>0</v>
      </c>
      <c r="D63" s="75">
        <v>0</v>
      </c>
      <c r="E63" s="76">
        <v>0</v>
      </c>
      <c r="F63" s="76">
        <v>0</v>
      </c>
    </row>
    <row r="64" spans="1:6" x14ac:dyDescent="0.25">
      <c r="A64" s="74" t="s">
        <v>357</v>
      </c>
      <c r="B64" s="75">
        <v>0</v>
      </c>
      <c r="C64" s="75">
        <v>0</v>
      </c>
      <c r="D64" s="75">
        <v>0</v>
      </c>
      <c r="E64" s="76">
        <v>0</v>
      </c>
      <c r="F64" s="76">
        <v>0</v>
      </c>
    </row>
    <row r="65" spans="1:6" x14ac:dyDescent="0.25">
      <c r="A65" s="74" t="s">
        <v>358</v>
      </c>
      <c r="B65" s="75">
        <v>0</v>
      </c>
      <c r="C65" s="75">
        <v>0</v>
      </c>
      <c r="D65" s="75">
        <v>0</v>
      </c>
      <c r="E65" s="76">
        <v>0</v>
      </c>
      <c r="F65" s="76">
        <v>0</v>
      </c>
    </row>
    <row r="66" spans="1:6" x14ac:dyDescent="0.25">
      <c r="A66" s="74" t="s">
        <v>359</v>
      </c>
      <c r="B66" s="75">
        <v>50001136.159999996</v>
      </c>
      <c r="C66" s="75">
        <v>49998550.939999998</v>
      </c>
      <c r="D66" s="75">
        <v>49998550.939999998</v>
      </c>
      <c r="E66" s="76">
        <v>2585.2199999988079</v>
      </c>
      <c r="F66" s="76">
        <v>2585.2199999988079</v>
      </c>
    </row>
    <row r="67" spans="1:6" x14ac:dyDescent="0.25">
      <c r="A67" s="74" t="s">
        <v>360</v>
      </c>
      <c r="B67" s="75">
        <v>0</v>
      </c>
      <c r="C67" s="75">
        <v>0</v>
      </c>
      <c r="D67" s="75">
        <v>0</v>
      </c>
      <c r="E67" s="76">
        <v>0</v>
      </c>
      <c r="F67" s="76">
        <v>0</v>
      </c>
    </row>
    <row r="68" spans="1:6" x14ac:dyDescent="0.25">
      <c r="A68" s="74" t="s">
        <v>361</v>
      </c>
      <c r="B68" s="75">
        <v>0</v>
      </c>
      <c r="C68" s="75">
        <v>0</v>
      </c>
      <c r="D68" s="75">
        <v>0</v>
      </c>
      <c r="E68" s="76">
        <v>0</v>
      </c>
      <c r="F68" s="76">
        <v>0</v>
      </c>
    </row>
    <row r="69" spans="1:6" x14ac:dyDescent="0.25">
      <c r="A69" s="74" t="s">
        <v>362</v>
      </c>
      <c r="B69" s="75">
        <v>-2082652.28</v>
      </c>
      <c r="C69" s="75">
        <v>-2272123.8199999998</v>
      </c>
      <c r="D69" s="75">
        <v>-21249435.890000001</v>
      </c>
      <c r="E69" s="76">
        <v>189471.5399999998</v>
      </c>
      <c r="F69" s="76">
        <v>19166783.609999999</v>
      </c>
    </row>
    <row r="70" spans="1:6" x14ac:dyDescent="0.25">
      <c r="A70" s="74" t="s">
        <v>363</v>
      </c>
      <c r="B70" s="75">
        <v>0</v>
      </c>
      <c r="C70" s="75">
        <v>0</v>
      </c>
      <c r="D70" s="75">
        <v>0</v>
      </c>
      <c r="E70" s="76">
        <v>0</v>
      </c>
      <c r="F70" s="76">
        <v>0</v>
      </c>
    </row>
    <row r="71" spans="1:6" x14ac:dyDescent="0.25">
      <c r="A71" s="74" t="s">
        <v>364</v>
      </c>
      <c r="B71" s="75">
        <v>17375124.579999998</v>
      </c>
      <c r="C71" s="75">
        <v>14129357.039999999</v>
      </c>
      <c r="D71" s="75">
        <v>15272066.380000001</v>
      </c>
      <c r="E71" s="76">
        <v>3245767.5399999991</v>
      </c>
      <c r="F71" s="76">
        <v>2103058.1999999974</v>
      </c>
    </row>
    <row r="72" spans="1:6" x14ac:dyDescent="0.25">
      <c r="A72" s="74" t="s">
        <v>365</v>
      </c>
      <c r="B72" s="75">
        <v>-1475530.3</v>
      </c>
      <c r="C72" s="75">
        <v>-1475530.3</v>
      </c>
      <c r="D72" s="75">
        <v>-3017172.06</v>
      </c>
      <c r="E72" s="76">
        <v>0</v>
      </c>
      <c r="F72" s="76">
        <v>1541641.76</v>
      </c>
    </row>
    <row r="73" spans="1:6" x14ac:dyDescent="0.25">
      <c r="A73" s="74" t="s">
        <v>366</v>
      </c>
      <c r="B73" s="75">
        <v>3372475002.29</v>
      </c>
      <c r="C73" s="75">
        <v>3335787298.3299999</v>
      </c>
      <c r="D73" s="75">
        <v>3213984260.3899999</v>
      </c>
      <c r="E73" s="76">
        <v>36687703.960000038</v>
      </c>
      <c r="F73" s="76">
        <v>158490741.9000001</v>
      </c>
    </row>
    <row r="74" spans="1:6" x14ac:dyDescent="0.25">
      <c r="A74" s="74" t="s">
        <v>367</v>
      </c>
      <c r="B74" s="75">
        <v>0</v>
      </c>
      <c r="C74" s="75">
        <v>0</v>
      </c>
      <c r="D74" s="75">
        <v>0</v>
      </c>
      <c r="E74" s="76">
        <v>0</v>
      </c>
      <c r="F74" s="76">
        <v>0</v>
      </c>
    </row>
    <row r="75" spans="1:6" x14ac:dyDescent="0.25">
      <c r="A75" s="74" t="s">
        <v>368</v>
      </c>
      <c r="B75" s="75">
        <v>0</v>
      </c>
      <c r="C75" s="75">
        <v>0</v>
      </c>
      <c r="D75" s="75">
        <v>0</v>
      </c>
      <c r="E75" s="76">
        <v>0</v>
      </c>
      <c r="F75" s="76">
        <v>0</v>
      </c>
    </row>
    <row r="76" spans="1:6" x14ac:dyDescent="0.25">
      <c r="A76" s="74" t="s">
        <v>369</v>
      </c>
      <c r="B76" s="75">
        <v>0</v>
      </c>
      <c r="C76" s="75">
        <v>0</v>
      </c>
      <c r="D76" s="75">
        <v>0</v>
      </c>
      <c r="E76" s="76">
        <v>0</v>
      </c>
      <c r="F76" s="76">
        <v>0</v>
      </c>
    </row>
    <row r="77" spans="1:6" x14ac:dyDescent="0.25">
      <c r="A77" s="74" t="s">
        <v>370</v>
      </c>
      <c r="B77" s="75">
        <v>54053123.924999997</v>
      </c>
      <c r="C77" s="75">
        <v>54385011.32</v>
      </c>
      <c r="D77" s="75">
        <v>48161028.405000001</v>
      </c>
      <c r="E77" s="76">
        <v>-331887.39500000328</v>
      </c>
      <c r="F77" s="76">
        <v>5892095.5199999958</v>
      </c>
    </row>
    <row r="78" spans="1:6" x14ac:dyDescent="0.25">
      <c r="A78" s="74" t="s">
        <v>371</v>
      </c>
      <c r="B78" s="75">
        <v>0</v>
      </c>
      <c r="C78" s="75">
        <v>0</v>
      </c>
      <c r="D78" s="75">
        <v>0</v>
      </c>
      <c r="E78" s="76">
        <v>0</v>
      </c>
      <c r="F78" s="76">
        <v>0</v>
      </c>
    </row>
    <row r="79" spans="1:6" x14ac:dyDescent="0.25">
      <c r="A79" s="74" t="s">
        <v>372</v>
      </c>
      <c r="B79" s="75">
        <v>44547769.520000003</v>
      </c>
      <c r="C79" s="75">
        <v>20825578.02</v>
      </c>
      <c r="D79" s="75">
        <v>42369153.835000001</v>
      </c>
      <c r="E79" s="76">
        <v>23722191.500000004</v>
      </c>
      <c r="F79" s="76">
        <v>2178615.6850000024</v>
      </c>
    </row>
    <row r="80" spans="1:6" x14ac:dyDescent="0.25">
      <c r="A80" s="74" t="s">
        <v>373</v>
      </c>
      <c r="B80" s="75">
        <v>-350857314.39999998</v>
      </c>
      <c r="C80" s="75">
        <v>-341122442.32499999</v>
      </c>
      <c r="D80" s="75">
        <v>-301883293.82999998</v>
      </c>
      <c r="E80" s="76">
        <v>-9734872.0749999881</v>
      </c>
      <c r="F80" s="76">
        <v>-48974020.569999993</v>
      </c>
    </row>
    <row r="81" spans="1:6" x14ac:dyDescent="0.25">
      <c r="A81" s="74" t="s">
        <v>374</v>
      </c>
      <c r="B81" s="75">
        <v>-2616267.79</v>
      </c>
      <c r="C81" s="75">
        <v>-2616267.79</v>
      </c>
      <c r="D81" s="75">
        <v>-2487370.83</v>
      </c>
      <c r="E81" s="76">
        <v>0</v>
      </c>
      <c r="F81" s="76">
        <v>-128896.95999999996</v>
      </c>
    </row>
    <row r="82" spans="1:6" x14ac:dyDescent="0.25">
      <c r="A82" s="74" t="s">
        <v>375</v>
      </c>
      <c r="B82" s="75">
        <v>518017.59</v>
      </c>
      <c r="C82" s="75">
        <v>1334206.71</v>
      </c>
      <c r="D82" s="75">
        <v>786412.14</v>
      </c>
      <c r="E82" s="76">
        <v>-816189.11999999988</v>
      </c>
      <c r="F82" s="76">
        <v>-268394.55</v>
      </c>
    </row>
    <row r="83" spans="1:6" x14ac:dyDescent="0.25">
      <c r="A83" s="74" t="s">
        <v>376</v>
      </c>
      <c r="B83" s="75">
        <v>-41567.440000000002</v>
      </c>
      <c r="C83" s="75">
        <v>-41301.18</v>
      </c>
      <c r="D83" s="75">
        <v>-30092.36</v>
      </c>
      <c r="E83" s="76">
        <v>-266.26000000000204</v>
      </c>
      <c r="F83" s="76">
        <v>-11475.080000000002</v>
      </c>
    </row>
    <row r="84" spans="1:6" x14ac:dyDescent="0.25">
      <c r="A84" s="74" t="s">
        <v>377</v>
      </c>
      <c r="B84" s="75">
        <v>10119500.85</v>
      </c>
      <c r="C84" s="75">
        <v>10621890.59</v>
      </c>
      <c r="D84" s="75">
        <v>11333572.949999999</v>
      </c>
      <c r="E84" s="76">
        <v>-502389.74000000022</v>
      </c>
      <c r="F84" s="76">
        <v>-1214072.0999999996</v>
      </c>
    </row>
    <row r="85" spans="1:6" x14ac:dyDescent="0.25">
      <c r="A85" s="74" t="s">
        <v>378</v>
      </c>
      <c r="B85" s="75">
        <v>274783.25</v>
      </c>
      <c r="C85" s="75">
        <v>0</v>
      </c>
      <c r="D85" s="75">
        <v>493118.06</v>
      </c>
      <c r="E85" s="76">
        <v>274783.25</v>
      </c>
      <c r="F85" s="76">
        <v>-218334.81</v>
      </c>
    </row>
    <row r="86" spans="1:6" x14ac:dyDescent="0.25">
      <c r="A86" s="74" t="s">
        <v>379</v>
      </c>
      <c r="B86" s="75">
        <v>0</v>
      </c>
      <c r="C86" s="75">
        <v>0</v>
      </c>
      <c r="D86" s="75">
        <v>0</v>
      </c>
      <c r="E86" s="76">
        <v>0</v>
      </c>
      <c r="F86" s="76">
        <v>0</v>
      </c>
    </row>
    <row r="87" spans="1:6" x14ac:dyDescent="0.25">
      <c r="A87" s="74" t="s">
        <v>380</v>
      </c>
      <c r="B87" s="75">
        <v>0</v>
      </c>
      <c r="C87" s="75">
        <v>0</v>
      </c>
      <c r="D87" s="75">
        <v>0</v>
      </c>
      <c r="E87" s="76">
        <v>0</v>
      </c>
      <c r="F87" s="76">
        <v>0</v>
      </c>
    </row>
    <row r="88" spans="1:6" x14ac:dyDescent="0.25">
      <c r="A88" s="74" t="s">
        <v>381</v>
      </c>
      <c r="B88" s="75">
        <v>0</v>
      </c>
      <c r="C88" s="75">
        <v>0</v>
      </c>
      <c r="D88" s="75">
        <v>0</v>
      </c>
      <c r="E88" s="76">
        <v>0</v>
      </c>
      <c r="F88" s="76">
        <v>0</v>
      </c>
    </row>
    <row r="89" spans="1:6" x14ac:dyDescent="0.25">
      <c r="A89" s="74" t="s">
        <v>382</v>
      </c>
      <c r="B89" s="75">
        <v>0</v>
      </c>
      <c r="C89" s="75">
        <v>0</v>
      </c>
      <c r="D89" s="75">
        <v>0</v>
      </c>
      <c r="E89" s="76">
        <v>0</v>
      </c>
      <c r="F89" s="76">
        <v>0</v>
      </c>
    </row>
    <row r="90" spans="1:6" x14ac:dyDescent="0.25">
      <c r="A90" s="74" t="s">
        <v>383</v>
      </c>
      <c r="B90" s="75">
        <v>232346.7</v>
      </c>
      <c r="C90" s="75">
        <v>248964.25</v>
      </c>
      <c r="D90" s="75">
        <v>265258.15999999997</v>
      </c>
      <c r="E90" s="76">
        <v>-16617.549999999988</v>
      </c>
      <c r="F90" s="76">
        <v>-32911.459999999963</v>
      </c>
    </row>
    <row r="91" spans="1:6" x14ac:dyDescent="0.25">
      <c r="A91" s="74" t="s">
        <v>384</v>
      </c>
      <c r="B91" s="75">
        <v>25529076.510000002</v>
      </c>
      <c r="C91" s="75">
        <v>24958622.34</v>
      </c>
      <c r="D91" s="75">
        <v>25138137.850000001</v>
      </c>
      <c r="E91" s="76">
        <v>570454.17000000179</v>
      </c>
      <c r="F91" s="76">
        <v>390938.66000000015</v>
      </c>
    </row>
    <row r="92" spans="1:6" x14ac:dyDescent="0.25">
      <c r="A92" s="74" t="s">
        <v>385</v>
      </c>
      <c r="B92" s="75">
        <v>-677552.75</v>
      </c>
      <c r="C92" s="75">
        <v>-645675.64</v>
      </c>
      <c r="D92" s="75">
        <v>-604306.55000000005</v>
      </c>
      <c r="E92" s="76">
        <v>-31877.109999999986</v>
      </c>
      <c r="F92" s="76">
        <v>-73246.199999999953</v>
      </c>
    </row>
    <row r="93" spans="1:6" x14ac:dyDescent="0.25">
      <c r="A93" s="74" t="s">
        <v>386</v>
      </c>
      <c r="B93" s="75">
        <v>1449444.23</v>
      </c>
      <c r="C93" s="75">
        <v>1568915.93</v>
      </c>
      <c r="D93" s="75">
        <v>764081.82</v>
      </c>
      <c r="E93" s="76">
        <v>-119471.69999999995</v>
      </c>
      <c r="F93" s="76">
        <v>685362.41</v>
      </c>
    </row>
    <row r="94" spans="1:6" x14ac:dyDescent="0.25">
      <c r="A94" s="74" t="s">
        <v>387</v>
      </c>
      <c r="B94" s="75">
        <v>316133223.88999999</v>
      </c>
      <c r="C94" s="75">
        <v>316133223.88999999</v>
      </c>
      <c r="D94" s="75">
        <v>311163729.44</v>
      </c>
      <c r="E94" s="76">
        <v>0</v>
      </c>
      <c r="F94" s="76">
        <v>4969494.4499999881</v>
      </c>
    </row>
    <row r="95" spans="1:6" x14ac:dyDescent="0.25">
      <c r="A95" s="74" t="s">
        <v>388</v>
      </c>
      <c r="B95" s="75">
        <v>3418736.24</v>
      </c>
      <c r="C95" s="75">
        <v>3418736.24</v>
      </c>
      <c r="D95" s="75">
        <v>3431158.58</v>
      </c>
      <c r="E95" s="76">
        <v>0</v>
      </c>
      <c r="F95" s="76">
        <v>-12422.339999999851</v>
      </c>
    </row>
    <row r="96" spans="1:6" x14ac:dyDescent="0.25">
      <c r="A96" s="74" t="s">
        <v>389</v>
      </c>
      <c r="B96" s="75">
        <v>947205438.44000006</v>
      </c>
      <c r="C96" s="75">
        <v>950631785.94000006</v>
      </c>
      <c r="D96" s="75">
        <v>975474366.08000004</v>
      </c>
      <c r="E96" s="76">
        <v>-3426347.5</v>
      </c>
      <c r="F96" s="76">
        <v>-28268927.639999986</v>
      </c>
    </row>
    <row r="97" spans="1:6" x14ac:dyDescent="0.25">
      <c r="A97" s="74" t="s">
        <v>390</v>
      </c>
      <c r="B97" s="75">
        <v>0</v>
      </c>
      <c r="C97" s="75">
        <v>0</v>
      </c>
      <c r="D97" s="75">
        <v>0</v>
      </c>
      <c r="E97" s="76">
        <v>0</v>
      </c>
      <c r="F97" s="76">
        <v>0</v>
      </c>
    </row>
    <row r="98" spans="1:6" x14ac:dyDescent="0.25">
      <c r="A98" s="74" t="s">
        <v>391</v>
      </c>
      <c r="B98" s="75">
        <v>51046824.109999999</v>
      </c>
      <c r="C98" s="75">
        <v>60926261.789999999</v>
      </c>
      <c r="D98" s="75">
        <v>69934599.219999999</v>
      </c>
      <c r="E98" s="76">
        <v>-9879437.6799999997</v>
      </c>
      <c r="F98" s="76">
        <v>-18887775.109999999</v>
      </c>
    </row>
    <row r="99" spans="1:6" x14ac:dyDescent="0.25">
      <c r="A99" s="74" t="s">
        <v>392</v>
      </c>
      <c r="B99" s="75">
        <v>129338309.18000001</v>
      </c>
      <c r="C99" s="75">
        <v>143292213.63</v>
      </c>
      <c r="D99" s="75">
        <v>132918419.09</v>
      </c>
      <c r="E99" s="76">
        <v>-13953904.449999988</v>
      </c>
      <c r="F99" s="76">
        <v>-3580109.9099999964</v>
      </c>
    </row>
    <row r="100" spans="1:6" x14ac:dyDescent="0.25">
      <c r="A100" s="74" t="s">
        <v>393</v>
      </c>
      <c r="B100" s="75">
        <v>14116740.710000001</v>
      </c>
      <c r="C100" s="75">
        <v>14116740.710000001</v>
      </c>
      <c r="D100" s="75">
        <v>14116740.710000001</v>
      </c>
      <c r="E100" s="76">
        <v>0</v>
      </c>
      <c r="F100" s="76">
        <v>0</v>
      </c>
    </row>
    <row r="101" spans="1:6" x14ac:dyDescent="0.25">
      <c r="A101" s="74" t="s">
        <v>394</v>
      </c>
      <c r="B101" s="110">
        <v>-1351196802.3699999</v>
      </c>
      <c r="C101" s="75">
        <v>-1343910083.3699999</v>
      </c>
      <c r="D101" s="75">
        <v>-1277644480.1099999</v>
      </c>
      <c r="E101" s="76">
        <v>-7286719</v>
      </c>
      <c r="F101" s="76">
        <v>-73552322.25999999</v>
      </c>
    </row>
    <row r="102" spans="1:6" x14ac:dyDescent="0.25">
      <c r="A102" s="74" t="s">
        <v>395</v>
      </c>
      <c r="B102" s="75">
        <v>0</v>
      </c>
      <c r="C102" s="75">
        <v>0</v>
      </c>
      <c r="D102" s="75">
        <v>0</v>
      </c>
      <c r="E102" s="76">
        <v>0</v>
      </c>
      <c r="F102" s="76">
        <v>0</v>
      </c>
    </row>
    <row r="103" spans="1:6" x14ac:dyDescent="0.25">
      <c r="A103" s="74" t="s">
        <v>396</v>
      </c>
      <c r="B103" s="75">
        <v>0</v>
      </c>
      <c r="C103" s="75">
        <v>0</v>
      </c>
      <c r="D103" s="75">
        <v>0</v>
      </c>
      <c r="E103" s="76">
        <v>0</v>
      </c>
      <c r="F103" s="76">
        <v>0</v>
      </c>
    </row>
    <row r="104" spans="1:6" x14ac:dyDescent="0.25">
      <c r="A104" s="74" t="s">
        <v>397</v>
      </c>
      <c r="B104" s="75">
        <v>0</v>
      </c>
      <c r="C104" s="75">
        <v>0</v>
      </c>
      <c r="D104" s="75">
        <v>0</v>
      </c>
      <c r="E104" s="76">
        <v>0</v>
      </c>
      <c r="F104" s="76">
        <v>0</v>
      </c>
    </row>
    <row r="105" spans="1:6" x14ac:dyDescent="0.25">
      <c r="A105" s="74" t="s">
        <v>398</v>
      </c>
      <c r="B105" s="75">
        <v>0</v>
      </c>
      <c r="C105" s="75">
        <v>0</v>
      </c>
      <c r="D105" s="75">
        <v>0</v>
      </c>
      <c r="E105" s="76">
        <v>0</v>
      </c>
      <c r="F105" s="76">
        <v>0</v>
      </c>
    </row>
    <row r="106" spans="1:6" x14ac:dyDescent="0.25">
      <c r="A106" s="74" t="s">
        <v>399</v>
      </c>
      <c r="B106" s="83"/>
      <c r="C106" s="83"/>
      <c r="D106" s="83"/>
      <c r="E106" s="76">
        <v>0</v>
      </c>
      <c r="F106" s="76">
        <v>0</v>
      </c>
    </row>
    <row r="107" spans="1:6" x14ac:dyDescent="0.25">
      <c r="A107" s="74" t="s">
        <v>400</v>
      </c>
      <c r="B107" s="75">
        <v>-160641455.63</v>
      </c>
      <c r="C107" s="75">
        <v>-160641455.63</v>
      </c>
      <c r="D107" s="75">
        <v>-180175573.66</v>
      </c>
      <c r="E107" s="76">
        <v>0</v>
      </c>
      <c r="F107" s="76">
        <v>19534118.030000001</v>
      </c>
    </row>
    <row r="108" spans="1:6" x14ac:dyDescent="0.25">
      <c r="A108" s="74" t="s">
        <v>401</v>
      </c>
      <c r="B108" s="83"/>
      <c r="C108" s="83"/>
      <c r="D108" s="75">
        <v>6970181.6799999904</v>
      </c>
      <c r="E108" s="76">
        <v>0</v>
      </c>
      <c r="F108" s="76">
        <v>-6970181.6799999904</v>
      </c>
    </row>
    <row r="109" spans="1:6" x14ac:dyDescent="0.25">
      <c r="A109" s="74" t="s">
        <v>402</v>
      </c>
      <c r="B109" s="75">
        <v>23733427.25</v>
      </c>
      <c r="C109" s="75">
        <v>15920067.57</v>
      </c>
      <c r="D109" s="83"/>
      <c r="E109" s="76">
        <v>7813359.6799999997</v>
      </c>
      <c r="F109" s="76">
        <v>23733427.25</v>
      </c>
    </row>
    <row r="110" spans="1:6" x14ac:dyDescent="0.25">
      <c r="A110" s="74" t="s">
        <v>403</v>
      </c>
      <c r="B110" s="75">
        <v>606213.62</v>
      </c>
      <c r="C110" s="75">
        <v>604086.28</v>
      </c>
      <c r="D110" s="75">
        <v>599068.34</v>
      </c>
      <c r="E110" s="76">
        <v>2127.3399999999674</v>
      </c>
      <c r="F110" s="76">
        <v>7145.2800000000279</v>
      </c>
    </row>
    <row r="111" spans="1:6" x14ac:dyDescent="0.25">
      <c r="A111" s="74" t="s">
        <v>404</v>
      </c>
      <c r="B111" s="75">
        <v>3251936436.9549999</v>
      </c>
      <c r="C111" s="75">
        <v>3233513245.7400007</v>
      </c>
      <c r="D111" s="75">
        <v>3180522047.315001</v>
      </c>
      <c r="E111" s="76">
        <v>18423191.214999199</v>
      </c>
      <c r="F111" s="76">
        <v>71414389.639998913</v>
      </c>
    </row>
    <row r="112" spans="1:6" ht="15.75" thickBot="1" x14ac:dyDescent="0.3">
      <c r="A112" s="89" t="s">
        <v>405</v>
      </c>
      <c r="B112" s="93">
        <f>B46/B111</f>
        <v>0.11806211622927634</v>
      </c>
      <c r="C112" s="93">
        <f>C46/C111</f>
        <v>0.12171314045751874</v>
      </c>
      <c r="D112" s="93">
        <v>0.12504385436527396</v>
      </c>
      <c r="E112" s="94"/>
      <c r="F112" s="94"/>
    </row>
    <row r="113" spans="1:6" ht="15.75" thickBot="1" x14ac:dyDescent="0.3">
      <c r="A113" s="67"/>
      <c r="B113" s="67"/>
      <c r="C113" s="67"/>
      <c r="D113" s="67"/>
      <c r="E113" s="67"/>
      <c r="F113" s="67"/>
    </row>
    <row r="114" spans="1:6" ht="30" x14ac:dyDescent="0.25">
      <c r="A114" s="92" t="s">
        <v>406</v>
      </c>
      <c r="B114" s="98">
        <v>0.12551804855454138</v>
      </c>
      <c r="C114" s="98">
        <v>0.12171314045751874</v>
      </c>
      <c r="D114" s="98">
        <v>0.12504385436527396</v>
      </c>
      <c r="E114" s="99">
        <v>3.8049080970226357E-3</v>
      </c>
      <c r="F114" s="73">
        <v>4.7419418926741841E-4</v>
      </c>
    </row>
    <row r="115" spans="1:6" x14ac:dyDescent="0.25">
      <c r="A115" s="74" t="s">
        <v>407</v>
      </c>
      <c r="B115" s="100">
        <v>0</v>
      </c>
      <c r="C115" s="100">
        <v>0</v>
      </c>
      <c r="D115" s="100">
        <v>0</v>
      </c>
      <c r="E115" s="76">
        <v>0</v>
      </c>
      <c r="F115" s="76">
        <v>0</v>
      </c>
    </row>
    <row r="116" spans="1:6" x14ac:dyDescent="0.25">
      <c r="A116" s="74" t="s">
        <v>408</v>
      </c>
      <c r="B116" s="75">
        <v>0</v>
      </c>
      <c r="C116" s="75">
        <v>0</v>
      </c>
      <c r="D116" s="75">
        <v>0</v>
      </c>
      <c r="E116" s="76">
        <v>0</v>
      </c>
      <c r="F116" s="76">
        <v>0</v>
      </c>
    </row>
    <row r="117" spans="1:6" ht="15.75" thickBot="1" x14ac:dyDescent="0.3">
      <c r="A117" s="101" t="s">
        <v>409</v>
      </c>
      <c r="B117" s="93">
        <v>0.12551804855454138</v>
      </c>
      <c r="C117" s="93">
        <v>0.12171314045751874</v>
      </c>
      <c r="D117" s="93">
        <v>0.12504385436527396</v>
      </c>
      <c r="E117" s="91">
        <v>3.8049080970226357E-3</v>
      </c>
      <c r="F117" s="91">
        <v>4.7419418926741841E-4</v>
      </c>
    </row>
    <row r="118" spans="1:6" ht="15.75" thickBot="1" x14ac:dyDescent="0.3">
      <c r="A118" s="67"/>
      <c r="B118" s="67"/>
      <c r="C118" s="67"/>
      <c r="D118" s="67"/>
      <c r="E118" s="67"/>
      <c r="F118" s="67"/>
    </row>
    <row r="119" spans="1:6" ht="60.75" thickBot="1" x14ac:dyDescent="0.3">
      <c r="A119" s="95" t="s">
        <v>410</v>
      </c>
      <c r="B119" s="96">
        <v>43346</v>
      </c>
      <c r="C119" s="96">
        <v>43343</v>
      </c>
      <c r="D119" s="96">
        <v>43313</v>
      </c>
      <c r="E119" s="97" t="s">
        <v>308</v>
      </c>
      <c r="F119" s="103"/>
    </row>
    <row r="120" spans="1:6" x14ac:dyDescent="0.25">
      <c r="A120" s="74" t="s">
        <v>411</v>
      </c>
      <c r="B120" s="75">
        <v>177170909.09</v>
      </c>
      <c r="C120" s="75">
        <v>178844070.03999999</v>
      </c>
      <c r="D120" s="75">
        <v>167019931.34999999</v>
      </c>
      <c r="E120" s="76">
        <v>-1673160.9499999881</v>
      </c>
      <c r="F120" s="76">
        <v>10150977.74000001</v>
      </c>
    </row>
    <row r="121" spans="1:6" x14ac:dyDescent="0.25">
      <c r="A121" s="74" t="s">
        <v>412</v>
      </c>
      <c r="B121" s="75">
        <v>0</v>
      </c>
      <c r="C121" s="75">
        <v>0</v>
      </c>
      <c r="D121" s="75">
        <v>0</v>
      </c>
      <c r="E121" s="76">
        <v>0</v>
      </c>
      <c r="F121" s="76">
        <v>0</v>
      </c>
    </row>
    <row r="122" spans="1:6" x14ac:dyDescent="0.25">
      <c r="A122" s="74" t="s">
        <v>413</v>
      </c>
      <c r="B122" s="75">
        <v>172243141.00999999</v>
      </c>
      <c r="C122" s="75">
        <v>201738138.15000001</v>
      </c>
      <c r="D122" s="75">
        <v>191012909.02000001</v>
      </c>
      <c r="E122" s="76">
        <v>-29494997.140000015</v>
      </c>
      <c r="F122" s="76">
        <v>-18769768.01000002</v>
      </c>
    </row>
    <row r="123" spans="1:6" x14ac:dyDescent="0.25">
      <c r="A123" s="74" t="s">
        <v>351</v>
      </c>
      <c r="B123" s="75">
        <v>60550393.329999998</v>
      </c>
      <c r="C123" s="75">
        <v>60160048.359999999</v>
      </c>
      <c r="D123" s="75">
        <v>60175486.229999997</v>
      </c>
      <c r="E123" s="76">
        <v>390344.96999999881</v>
      </c>
      <c r="F123" s="76">
        <v>374907.10000000149</v>
      </c>
    </row>
    <row r="124" spans="1:6" x14ac:dyDescent="0.25">
      <c r="A124" s="74" t="s">
        <v>414</v>
      </c>
      <c r="B124" s="75">
        <v>2384075.67</v>
      </c>
      <c r="C124" s="75">
        <v>1916815.19</v>
      </c>
      <c r="D124" s="75">
        <v>1916815.19</v>
      </c>
      <c r="E124" s="76">
        <v>467260.48</v>
      </c>
      <c r="F124" s="76">
        <v>467260.48</v>
      </c>
    </row>
    <row r="125" spans="1:6" x14ac:dyDescent="0.25">
      <c r="A125" s="74" t="s">
        <v>415</v>
      </c>
      <c r="B125" s="75">
        <v>0</v>
      </c>
      <c r="C125" s="75">
        <v>0</v>
      </c>
      <c r="D125" s="75">
        <v>0</v>
      </c>
      <c r="E125" s="76">
        <v>0</v>
      </c>
      <c r="F125" s="76">
        <v>0</v>
      </c>
    </row>
    <row r="126" spans="1:6" x14ac:dyDescent="0.25">
      <c r="A126" s="74" t="s">
        <v>416</v>
      </c>
      <c r="B126" s="75">
        <v>148224359.16999999</v>
      </c>
      <c r="C126" s="75">
        <v>164726786.81</v>
      </c>
      <c r="D126" s="75">
        <v>118378841.05</v>
      </c>
      <c r="E126" s="76">
        <v>-16502427.640000015</v>
      </c>
      <c r="F126" s="76">
        <v>29845518.11999999</v>
      </c>
    </row>
    <row r="127" spans="1:6" x14ac:dyDescent="0.25">
      <c r="A127" s="74" t="s">
        <v>417</v>
      </c>
      <c r="B127" s="75">
        <v>0</v>
      </c>
      <c r="C127" s="75">
        <v>0</v>
      </c>
      <c r="D127" s="75">
        <v>0</v>
      </c>
      <c r="E127" s="76">
        <v>0</v>
      </c>
      <c r="F127" s="76">
        <v>0</v>
      </c>
    </row>
    <row r="128" spans="1:6" x14ac:dyDescent="0.25">
      <c r="A128" s="74" t="s">
        <v>418</v>
      </c>
      <c r="B128" s="75">
        <v>777975.53</v>
      </c>
      <c r="C128" s="75">
        <v>0</v>
      </c>
      <c r="D128" s="75">
        <v>972182.82</v>
      </c>
      <c r="E128" s="76">
        <v>777975.53</v>
      </c>
      <c r="F128" s="76">
        <v>-194207.28999999992</v>
      </c>
    </row>
    <row r="129" spans="1:6" x14ac:dyDescent="0.25">
      <c r="A129" s="74" t="s">
        <v>363</v>
      </c>
      <c r="B129" s="75">
        <v>0</v>
      </c>
      <c r="C129" s="75">
        <v>0</v>
      </c>
      <c r="D129" s="75">
        <v>0</v>
      </c>
      <c r="E129" s="76">
        <v>0</v>
      </c>
      <c r="F129" s="76">
        <v>0</v>
      </c>
    </row>
    <row r="130" spans="1:6" x14ac:dyDescent="0.25">
      <c r="A130" s="74" t="s">
        <v>364</v>
      </c>
      <c r="B130" s="75">
        <v>17375124.579999998</v>
      </c>
      <c r="C130" s="75">
        <v>14129357.039999999</v>
      </c>
      <c r="D130" s="75">
        <v>15272066.380000001</v>
      </c>
      <c r="E130" s="76">
        <v>3245767.5399999991</v>
      </c>
      <c r="F130" s="76">
        <v>2103058.1999999974</v>
      </c>
    </row>
    <row r="131" spans="1:6" x14ac:dyDescent="0.25">
      <c r="A131" s="74" t="s">
        <v>365</v>
      </c>
      <c r="B131" s="75">
        <v>0</v>
      </c>
      <c r="C131" s="75">
        <v>0</v>
      </c>
      <c r="D131" s="75">
        <v>0</v>
      </c>
      <c r="E131" s="76">
        <v>0</v>
      </c>
      <c r="F131" s="76">
        <v>0</v>
      </c>
    </row>
    <row r="132" spans="1:6" x14ac:dyDescent="0.25">
      <c r="A132" s="74" t="s">
        <v>419</v>
      </c>
      <c r="B132" s="75">
        <v>3372475002.29</v>
      </c>
      <c r="C132" s="75">
        <v>3335787298.3299999</v>
      </c>
      <c r="D132" s="75">
        <v>3213984260.3899999</v>
      </c>
      <c r="E132" s="76">
        <v>36687703.960000038</v>
      </c>
      <c r="F132" s="76">
        <v>158490741.9000001</v>
      </c>
    </row>
    <row r="133" spans="1:6" x14ac:dyDescent="0.25">
      <c r="A133" s="74" t="s">
        <v>368</v>
      </c>
      <c r="B133" s="75">
        <v>0</v>
      </c>
      <c r="C133" s="75">
        <v>0</v>
      </c>
      <c r="D133" s="75">
        <v>0</v>
      </c>
      <c r="E133" s="76">
        <v>0</v>
      </c>
      <c r="F133" s="76">
        <v>0</v>
      </c>
    </row>
    <row r="134" spans="1:6" x14ac:dyDescent="0.25">
      <c r="A134" s="74" t="s">
        <v>420</v>
      </c>
      <c r="B134" s="75">
        <v>57323181.780000001</v>
      </c>
      <c r="C134" s="75">
        <v>57658654.119999997</v>
      </c>
      <c r="D134" s="75">
        <v>51301297.549999997</v>
      </c>
      <c r="E134" s="76">
        <v>-335472.33999999613</v>
      </c>
      <c r="F134" s="76">
        <v>6021884.2300000042</v>
      </c>
    </row>
    <row r="135" spans="1:6" x14ac:dyDescent="0.25">
      <c r="A135" s="74" t="s">
        <v>421</v>
      </c>
      <c r="B135" s="75">
        <v>44609061.920000002</v>
      </c>
      <c r="C135" s="75">
        <v>20863895.829999998</v>
      </c>
      <c r="D135" s="75">
        <v>42422219.93</v>
      </c>
      <c r="E135" s="76">
        <v>23745166.090000004</v>
      </c>
      <c r="F135" s="76">
        <v>2186841.9900000021</v>
      </c>
    </row>
    <row r="136" spans="1:6" x14ac:dyDescent="0.25">
      <c r="A136" s="74" t="s">
        <v>422</v>
      </c>
      <c r="B136" s="75">
        <v>0</v>
      </c>
      <c r="C136" s="75">
        <v>0</v>
      </c>
      <c r="D136" s="75">
        <v>0</v>
      </c>
      <c r="E136" s="76">
        <v>0</v>
      </c>
      <c r="F136" s="76">
        <v>0</v>
      </c>
    </row>
    <row r="137" spans="1:6" x14ac:dyDescent="0.25">
      <c r="A137" s="74" t="s">
        <v>375</v>
      </c>
      <c r="B137" s="75">
        <v>518017.59</v>
      </c>
      <c r="C137" s="75">
        <v>1334206.71</v>
      </c>
      <c r="D137" s="75">
        <v>786412.14</v>
      </c>
      <c r="E137" s="76">
        <v>-816189.11999999988</v>
      </c>
      <c r="F137" s="76">
        <v>-268394.55</v>
      </c>
    </row>
    <row r="138" spans="1:6" x14ac:dyDescent="0.25">
      <c r="A138" s="74" t="s">
        <v>376</v>
      </c>
      <c r="B138" s="75">
        <v>0</v>
      </c>
      <c r="C138" s="75">
        <v>0</v>
      </c>
      <c r="D138" s="75">
        <v>0</v>
      </c>
      <c r="E138" s="76">
        <v>0</v>
      </c>
      <c r="F138" s="76">
        <v>0</v>
      </c>
    </row>
    <row r="139" spans="1:6" x14ac:dyDescent="0.25">
      <c r="A139" s="74" t="s">
        <v>423</v>
      </c>
      <c r="B139" s="75">
        <v>10119500.85</v>
      </c>
      <c r="C139" s="75">
        <v>10621890.59</v>
      </c>
      <c r="D139" s="75">
        <v>11333572.949999999</v>
      </c>
      <c r="E139" s="76">
        <v>-502389.74000000022</v>
      </c>
      <c r="F139" s="76">
        <v>-1214072.0999999996</v>
      </c>
    </row>
    <row r="140" spans="1:6" x14ac:dyDescent="0.25">
      <c r="A140" s="74" t="s">
        <v>424</v>
      </c>
      <c r="B140" s="75">
        <v>274783.25</v>
      </c>
      <c r="C140" s="75">
        <v>0</v>
      </c>
      <c r="D140" s="75">
        <v>493118.06</v>
      </c>
      <c r="E140" s="76">
        <v>274783.25</v>
      </c>
      <c r="F140" s="76">
        <v>-218334.81</v>
      </c>
    </row>
    <row r="141" spans="1:6" x14ac:dyDescent="0.25">
      <c r="A141" s="74" t="s">
        <v>425</v>
      </c>
      <c r="B141" s="75">
        <v>0</v>
      </c>
      <c r="C141" s="75">
        <v>0</v>
      </c>
      <c r="D141" s="75">
        <v>0</v>
      </c>
      <c r="E141" s="76">
        <v>0</v>
      </c>
      <c r="F141" s="76">
        <v>0</v>
      </c>
    </row>
    <row r="142" spans="1:6" x14ac:dyDescent="0.25">
      <c r="A142" s="74" t="s">
        <v>382</v>
      </c>
      <c r="B142" s="75">
        <v>0</v>
      </c>
      <c r="C142" s="75">
        <v>0</v>
      </c>
      <c r="D142" s="75">
        <v>0</v>
      </c>
      <c r="E142" s="76">
        <v>0</v>
      </c>
      <c r="F142" s="76">
        <v>0</v>
      </c>
    </row>
    <row r="143" spans="1:6" x14ac:dyDescent="0.25">
      <c r="A143" s="74" t="s">
        <v>383</v>
      </c>
      <c r="B143" s="75">
        <v>232346.7</v>
      </c>
      <c r="C143" s="75">
        <v>248964.25</v>
      </c>
      <c r="D143" s="75">
        <v>265258.15999999997</v>
      </c>
      <c r="E143" s="76">
        <v>-16617.549999999988</v>
      </c>
      <c r="F143" s="76">
        <v>-32911.459999999963</v>
      </c>
    </row>
    <row r="144" spans="1:6" x14ac:dyDescent="0.25">
      <c r="A144" s="74" t="s">
        <v>426</v>
      </c>
      <c r="B144" s="75">
        <v>4222234.26</v>
      </c>
      <c r="C144" s="75">
        <v>2311596.96</v>
      </c>
      <c r="D144" s="75">
        <v>3898844.76</v>
      </c>
      <c r="E144" s="76">
        <v>1910637.2999999998</v>
      </c>
      <c r="F144" s="76">
        <v>323389.5</v>
      </c>
    </row>
    <row r="145" spans="1:6" x14ac:dyDescent="0.25">
      <c r="A145" s="74" t="s">
        <v>384</v>
      </c>
      <c r="B145" s="75">
        <v>24398981.960000001</v>
      </c>
      <c r="C145" s="75">
        <v>25776245.66</v>
      </c>
      <c r="D145" s="75">
        <v>25399402.399999999</v>
      </c>
      <c r="E145" s="76">
        <v>-1377263.6999999993</v>
      </c>
      <c r="F145" s="76">
        <v>-1000420.4399999976</v>
      </c>
    </row>
    <row r="146" spans="1:6" x14ac:dyDescent="0.25">
      <c r="A146" s="74" t="s">
        <v>427</v>
      </c>
      <c r="B146" s="75">
        <v>0</v>
      </c>
      <c r="C146" s="75">
        <v>0</v>
      </c>
      <c r="D146" s="75">
        <v>0</v>
      </c>
      <c r="E146" s="76">
        <v>0</v>
      </c>
      <c r="F146" s="76">
        <v>0</v>
      </c>
    </row>
    <row r="147" spans="1:6" x14ac:dyDescent="0.25">
      <c r="A147" s="74" t="s">
        <v>428</v>
      </c>
      <c r="B147" s="75">
        <v>0</v>
      </c>
      <c r="C147" s="75">
        <v>0</v>
      </c>
      <c r="D147" s="75">
        <v>0</v>
      </c>
      <c r="E147" s="76">
        <v>0</v>
      </c>
      <c r="F147" s="76">
        <v>0</v>
      </c>
    </row>
    <row r="148" spans="1:6" x14ac:dyDescent="0.25">
      <c r="A148" s="74" t="s">
        <v>429</v>
      </c>
      <c r="B148" s="75">
        <v>1449444.23</v>
      </c>
      <c r="C148" s="75">
        <v>1568915.93</v>
      </c>
      <c r="D148" s="75">
        <v>764081.82</v>
      </c>
      <c r="E148" s="76">
        <v>-119471.69999999995</v>
      </c>
      <c r="F148" s="76">
        <v>685362.41</v>
      </c>
    </row>
    <row r="149" spans="1:6" x14ac:dyDescent="0.25">
      <c r="A149" s="74" t="s">
        <v>430</v>
      </c>
      <c r="B149" s="75">
        <v>0</v>
      </c>
      <c r="C149" s="75">
        <v>0</v>
      </c>
      <c r="D149" s="75">
        <v>0</v>
      </c>
      <c r="E149" s="76">
        <v>0</v>
      </c>
      <c r="F149" s="76">
        <v>0</v>
      </c>
    </row>
    <row r="150" spans="1:6" x14ac:dyDescent="0.25">
      <c r="A150" s="74" t="s">
        <v>431</v>
      </c>
      <c r="B150" s="75">
        <v>0</v>
      </c>
      <c r="C150" s="75">
        <v>0</v>
      </c>
      <c r="D150" s="75">
        <v>0</v>
      </c>
      <c r="E150" s="76">
        <v>0</v>
      </c>
      <c r="F150" s="76">
        <v>0</v>
      </c>
    </row>
    <row r="151" spans="1:6" x14ac:dyDescent="0.25">
      <c r="A151" s="74" t="s">
        <v>432</v>
      </c>
      <c r="B151" s="75">
        <v>0</v>
      </c>
      <c r="C151" s="75">
        <v>0</v>
      </c>
      <c r="D151" s="75">
        <v>0</v>
      </c>
      <c r="E151" s="76">
        <v>0</v>
      </c>
      <c r="F151" s="76">
        <v>0</v>
      </c>
    </row>
    <row r="152" spans="1:6" x14ac:dyDescent="0.25">
      <c r="A152" s="74" t="s">
        <v>433</v>
      </c>
      <c r="B152" s="75">
        <v>0</v>
      </c>
      <c r="C152" s="75">
        <v>0</v>
      </c>
      <c r="D152" s="75">
        <v>0</v>
      </c>
      <c r="E152" s="76">
        <v>0</v>
      </c>
      <c r="F152" s="76">
        <v>0</v>
      </c>
    </row>
    <row r="153" spans="1:6" x14ac:dyDescent="0.25">
      <c r="A153" s="74" t="s">
        <v>434</v>
      </c>
      <c r="B153" s="75">
        <v>319551960.13</v>
      </c>
      <c r="C153" s="75">
        <v>319551960.13</v>
      </c>
      <c r="D153" s="75">
        <v>314594888.01999998</v>
      </c>
      <c r="E153" s="76">
        <v>0</v>
      </c>
      <c r="F153" s="76">
        <v>4957072.1100000143</v>
      </c>
    </row>
    <row r="154" spans="1:6" x14ac:dyDescent="0.25">
      <c r="A154" s="74" t="s">
        <v>435</v>
      </c>
      <c r="B154" s="75">
        <v>0</v>
      </c>
      <c r="C154" s="75">
        <v>0</v>
      </c>
      <c r="D154" s="75">
        <v>0</v>
      </c>
      <c r="E154" s="76">
        <v>0</v>
      </c>
      <c r="F154" s="76">
        <v>0</v>
      </c>
    </row>
    <row r="155" spans="1:6" x14ac:dyDescent="0.25">
      <c r="A155" s="74" t="s">
        <v>398</v>
      </c>
      <c r="B155" s="75">
        <v>0</v>
      </c>
      <c r="C155" s="75">
        <v>0</v>
      </c>
      <c r="D155" s="75">
        <v>0</v>
      </c>
      <c r="E155" s="76">
        <v>0</v>
      </c>
      <c r="F155" s="76">
        <v>0</v>
      </c>
    </row>
    <row r="156" spans="1:6" x14ac:dyDescent="0.25">
      <c r="A156" s="74" t="s">
        <v>436</v>
      </c>
      <c r="B156" s="75">
        <v>0</v>
      </c>
      <c r="C156" s="75">
        <v>0</v>
      </c>
      <c r="D156" s="75">
        <v>0</v>
      </c>
      <c r="E156" s="76">
        <v>0</v>
      </c>
      <c r="F156" s="76">
        <v>0</v>
      </c>
    </row>
    <row r="157" spans="1:6" x14ac:dyDescent="0.25">
      <c r="A157" s="74" t="s">
        <v>437</v>
      </c>
      <c r="B157" s="75">
        <v>0</v>
      </c>
      <c r="C157" s="75">
        <v>0</v>
      </c>
      <c r="D157" s="75">
        <v>0</v>
      </c>
      <c r="E157" s="76">
        <v>0</v>
      </c>
      <c r="F157" s="76">
        <v>0</v>
      </c>
    </row>
    <row r="158" spans="1:6" x14ac:dyDescent="0.25">
      <c r="A158" s="74" t="s">
        <v>438</v>
      </c>
      <c r="B158" s="75">
        <v>4413900493.3400002</v>
      </c>
      <c r="C158" s="75">
        <v>4397238844.0999994</v>
      </c>
      <c r="D158" s="75">
        <v>4219991588.2199998</v>
      </c>
      <c r="E158" s="76">
        <v>16661649.240000725</v>
      </c>
      <c r="F158" s="76">
        <v>193908905.12000036</v>
      </c>
    </row>
    <row r="159" spans="1:6" ht="15.75" thickBot="1" x14ac:dyDescent="0.3">
      <c r="A159" s="89" t="s">
        <v>439</v>
      </c>
      <c r="B159" s="93">
        <v>9.247528715381903E-2</v>
      </c>
      <c r="C159" s="93">
        <v>8.9501859190128152E-2</v>
      </c>
      <c r="D159" s="93">
        <v>9.4243016218369433E-2</v>
      </c>
      <c r="E159" s="102">
        <v>2.9734279636908778E-3</v>
      </c>
      <c r="F159" s="102">
        <v>-1.7677290645504024E-3</v>
      </c>
    </row>
    <row r="160" spans="1:6" ht="15.75" thickBot="1" x14ac:dyDescent="0.3">
      <c r="A160" s="67"/>
      <c r="B160" s="67"/>
      <c r="C160" s="68" t="s">
        <v>483</v>
      </c>
      <c r="D160" s="67"/>
      <c r="E160" s="67"/>
      <c r="F160" s="67"/>
    </row>
    <row r="161" spans="1:6" ht="45.75" thickBot="1" x14ac:dyDescent="0.3">
      <c r="A161" s="95" t="s">
        <v>440</v>
      </c>
      <c r="B161" s="96">
        <v>43346</v>
      </c>
      <c r="C161" s="96">
        <v>43343</v>
      </c>
      <c r="D161" s="96">
        <v>43313</v>
      </c>
      <c r="E161" s="97" t="s">
        <v>308</v>
      </c>
      <c r="F161" s="97" t="s">
        <v>309</v>
      </c>
    </row>
    <row r="162" spans="1:6" x14ac:dyDescent="0.25">
      <c r="A162" s="74" t="s">
        <v>441</v>
      </c>
      <c r="B162" s="75">
        <v>0</v>
      </c>
      <c r="C162" s="75">
        <v>0</v>
      </c>
      <c r="D162" s="75">
        <v>0</v>
      </c>
      <c r="E162" s="76">
        <v>0</v>
      </c>
      <c r="F162" s="76">
        <v>0</v>
      </c>
    </row>
    <row r="163" spans="1:6" x14ac:dyDescent="0.25">
      <c r="A163" s="74" t="s">
        <v>442</v>
      </c>
      <c r="B163" s="75">
        <v>0</v>
      </c>
      <c r="C163" s="75">
        <v>0</v>
      </c>
      <c r="D163" s="75">
        <v>0</v>
      </c>
      <c r="E163" s="76">
        <v>0</v>
      </c>
      <c r="F163" s="76">
        <v>0</v>
      </c>
    </row>
    <row r="164" spans="1:6" x14ac:dyDescent="0.25">
      <c r="A164" s="74" t="s">
        <v>443</v>
      </c>
      <c r="B164" s="75">
        <v>0</v>
      </c>
      <c r="C164" s="75">
        <v>0</v>
      </c>
      <c r="D164" s="75">
        <v>0</v>
      </c>
      <c r="E164" s="76">
        <v>0</v>
      </c>
      <c r="F164" s="76">
        <v>0</v>
      </c>
    </row>
    <row r="165" spans="1:6" x14ac:dyDescent="0.25">
      <c r="A165" s="74" t="s">
        <v>444</v>
      </c>
      <c r="B165" s="75">
        <v>0</v>
      </c>
      <c r="C165" s="75">
        <v>0</v>
      </c>
      <c r="D165" s="75">
        <v>0</v>
      </c>
      <c r="E165" s="76">
        <v>0</v>
      </c>
      <c r="F165" s="76">
        <v>0</v>
      </c>
    </row>
    <row r="166" spans="1:6" x14ac:dyDescent="0.25">
      <c r="A166" s="74" t="s">
        <v>445</v>
      </c>
      <c r="B166" s="75">
        <v>0</v>
      </c>
      <c r="C166" s="75">
        <v>0</v>
      </c>
      <c r="D166" s="75">
        <v>0</v>
      </c>
      <c r="E166" s="76">
        <v>0</v>
      </c>
      <c r="F166" s="76">
        <v>0</v>
      </c>
    </row>
    <row r="167" spans="1:6" x14ac:dyDescent="0.25">
      <c r="A167" s="74" t="s">
        <v>446</v>
      </c>
      <c r="B167" s="75">
        <v>0</v>
      </c>
      <c r="C167" s="75">
        <v>0</v>
      </c>
      <c r="D167" s="75">
        <v>0</v>
      </c>
      <c r="E167" s="76">
        <v>0</v>
      </c>
      <c r="F167" s="76">
        <v>0</v>
      </c>
    </row>
    <row r="168" spans="1:6" x14ac:dyDescent="0.25">
      <c r="A168" s="74" t="s">
        <v>447</v>
      </c>
      <c r="B168" s="75">
        <v>0</v>
      </c>
      <c r="C168" s="75">
        <v>0</v>
      </c>
      <c r="D168" s="75">
        <v>0</v>
      </c>
      <c r="E168" s="76">
        <v>0</v>
      </c>
      <c r="F168" s="76">
        <v>0</v>
      </c>
    </row>
    <row r="169" spans="1:6" x14ac:dyDescent="0.25">
      <c r="A169" s="74" t="s">
        <v>448</v>
      </c>
      <c r="B169" s="75">
        <v>0</v>
      </c>
      <c r="C169" s="75">
        <v>0</v>
      </c>
      <c r="D169" s="75">
        <v>0</v>
      </c>
      <c r="E169" s="76">
        <v>0</v>
      </c>
      <c r="F169" s="76">
        <v>0</v>
      </c>
    </row>
    <row r="170" spans="1:6" x14ac:dyDescent="0.25">
      <c r="A170" s="74" t="s">
        <v>449</v>
      </c>
      <c r="B170" s="75">
        <v>22389356.5</v>
      </c>
      <c r="C170" s="75">
        <v>22389356.5</v>
      </c>
      <c r="D170" s="75">
        <v>0</v>
      </c>
      <c r="E170" s="76">
        <v>0</v>
      </c>
      <c r="F170" s="76">
        <v>22389356.5</v>
      </c>
    </row>
    <row r="171" spans="1:6" x14ac:dyDescent="0.25">
      <c r="A171" s="74" t="s">
        <v>450</v>
      </c>
      <c r="B171" s="75">
        <v>33152.44</v>
      </c>
      <c r="C171" s="75">
        <v>0</v>
      </c>
      <c r="D171" s="75">
        <v>0</v>
      </c>
      <c r="E171" s="76">
        <v>33152.44</v>
      </c>
      <c r="F171" s="76">
        <v>33152.44</v>
      </c>
    </row>
    <row r="172" spans="1:6" x14ac:dyDescent="0.25">
      <c r="A172" s="74" t="s">
        <v>451</v>
      </c>
      <c r="B172" s="75">
        <v>50</v>
      </c>
      <c r="C172" s="75">
        <v>5562</v>
      </c>
      <c r="D172" s="75">
        <v>16626</v>
      </c>
      <c r="E172" s="76">
        <v>-5512</v>
      </c>
      <c r="F172" s="76">
        <v>-16576</v>
      </c>
    </row>
    <row r="173" spans="1:6" x14ac:dyDescent="0.25">
      <c r="A173" s="74" t="s">
        <v>452</v>
      </c>
      <c r="B173" s="75">
        <v>264429662.38</v>
      </c>
      <c r="C173" s="75">
        <v>242716196.41</v>
      </c>
      <c r="D173" s="75">
        <v>232654184.44</v>
      </c>
      <c r="E173" s="76">
        <v>21713465.969999999</v>
      </c>
      <c r="F173" s="76">
        <v>31775477.939999998</v>
      </c>
    </row>
    <row r="174" spans="1:6" x14ac:dyDescent="0.25">
      <c r="A174" s="74" t="s">
        <v>453</v>
      </c>
      <c r="B174" s="75">
        <v>159431459.75999999</v>
      </c>
      <c r="C174" s="75">
        <v>155117533.62</v>
      </c>
      <c r="D174" s="75">
        <v>152400800.59</v>
      </c>
      <c r="E174" s="76">
        <v>4313926.1399999857</v>
      </c>
      <c r="F174" s="76">
        <v>7030659.1699999869</v>
      </c>
    </row>
    <row r="175" spans="1:6" x14ac:dyDescent="0.25">
      <c r="A175" s="74" t="s">
        <v>454</v>
      </c>
      <c r="B175" s="75">
        <v>1262359463.3599999</v>
      </c>
      <c r="C175" s="75">
        <v>1266284298.4400001</v>
      </c>
      <c r="D175" s="75">
        <v>1246489981.47</v>
      </c>
      <c r="E175" s="76">
        <v>-3924835.0800001621</v>
      </c>
      <c r="F175" s="76">
        <v>15869481.889999866</v>
      </c>
    </row>
    <row r="176" spans="1:6" x14ac:dyDescent="0.25">
      <c r="A176" s="74" t="s">
        <v>455</v>
      </c>
      <c r="B176" s="75">
        <v>1590124096.29</v>
      </c>
      <c r="C176" s="75">
        <v>1582255635.3599999</v>
      </c>
      <c r="D176" s="75">
        <v>1528308558.4400001</v>
      </c>
      <c r="E176" s="76">
        <v>7868460.9300000668</v>
      </c>
      <c r="F176" s="76">
        <v>61815537.849999905</v>
      </c>
    </row>
    <row r="177" spans="1:6" x14ac:dyDescent="0.25">
      <c r="A177" s="74" t="s">
        <v>456</v>
      </c>
      <c r="B177" s="75">
        <v>0</v>
      </c>
      <c r="C177" s="75">
        <v>0</v>
      </c>
      <c r="D177" s="75">
        <v>0</v>
      </c>
      <c r="E177" s="76">
        <v>0</v>
      </c>
      <c r="F177" s="76">
        <v>0</v>
      </c>
    </row>
    <row r="178" spans="1:6" x14ac:dyDescent="0.25">
      <c r="A178" s="74" t="s">
        <v>457</v>
      </c>
      <c r="B178" s="75">
        <v>60556695.119999997</v>
      </c>
      <c r="C178" s="75">
        <v>45188443.390000001</v>
      </c>
      <c r="D178" s="75">
        <v>53870467.210000001</v>
      </c>
      <c r="E178" s="76">
        <v>15368251.729999997</v>
      </c>
      <c r="F178" s="76">
        <v>6686227.9099999964</v>
      </c>
    </row>
    <row r="179" spans="1:6" x14ac:dyDescent="0.25">
      <c r="A179" s="74" t="s">
        <v>458</v>
      </c>
      <c r="B179" s="75">
        <v>66034770.170000002</v>
      </c>
      <c r="C179" s="75">
        <v>107740557.92</v>
      </c>
      <c r="D179" s="75">
        <v>33101636.23</v>
      </c>
      <c r="E179" s="76">
        <v>-41705787.75</v>
      </c>
      <c r="F179" s="76">
        <v>32933133.940000001</v>
      </c>
    </row>
    <row r="180" spans="1:6" x14ac:dyDescent="0.25">
      <c r="A180" s="74" t="s">
        <v>459</v>
      </c>
      <c r="B180" s="75">
        <v>345831.5</v>
      </c>
      <c r="C180" s="75">
        <v>343397.16</v>
      </c>
      <c r="D180" s="75">
        <v>420730.02</v>
      </c>
      <c r="E180" s="76">
        <v>2434.3400000000256</v>
      </c>
      <c r="F180" s="76">
        <v>-74898.520000000019</v>
      </c>
    </row>
    <row r="181" spans="1:6" x14ac:dyDescent="0.25">
      <c r="A181" s="74" t="s">
        <v>460</v>
      </c>
      <c r="B181" s="75">
        <v>14150.43</v>
      </c>
      <c r="C181" s="75">
        <v>13363.75</v>
      </c>
      <c r="D181" s="75">
        <v>19162.59</v>
      </c>
      <c r="E181" s="76">
        <v>786.68000000000029</v>
      </c>
      <c r="F181" s="76">
        <v>-5012.16</v>
      </c>
    </row>
    <row r="182" spans="1:6" x14ac:dyDescent="0.25">
      <c r="A182" s="74" t="s">
        <v>461</v>
      </c>
      <c r="B182" s="75">
        <v>0</v>
      </c>
      <c r="C182" s="75">
        <v>0</v>
      </c>
      <c r="D182" s="75">
        <v>0</v>
      </c>
      <c r="E182" s="76">
        <v>0</v>
      </c>
      <c r="F182" s="76">
        <v>0</v>
      </c>
    </row>
    <row r="183" spans="1:6" x14ac:dyDescent="0.25">
      <c r="A183" s="74" t="s">
        <v>462</v>
      </c>
      <c r="B183" s="75">
        <v>315636.23</v>
      </c>
      <c r="C183" s="75">
        <v>315636.23</v>
      </c>
      <c r="D183" s="75">
        <v>14856.91</v>
      </c>
      <c r="E183" s="76">
        <v>0</v>
      </c>
      <c r="F183" s="76">
        <v>300779.32</v>
      </c>
    </row>
    <row r="184" spans="1:6" x14ac:dyDescent="0.25">
      <c r="A184" s="74" t="s">
        <v>463</v>
      </c>
      <c r="B184" s="75">
        <v>15692922.58</v>
      </c>
      <c r="C184" s="75">
        <v>20251202.920000002</v>
      </c>
      <c r="D184" s="75">
        <v>15387315.609999999</v>
      </c>
      <c r="E184" s="76">
        <v>-4558280.3400000017</v>
      </c>
      <c r="F184" s="76">
        <v>305606.97000000067</v>
      </c>
    </row>
    <row r="185" spans="1:6" x14ac:dyDescent="0.25">
      <c r="A185" s="74" t="s">
        <v>427</v>
      </c>
      <c r="B185" s="75">
        <v>0</v>
      </c>
      <c r="C185" s="75">
        <v>0</v>
      </c>
      <c r="D185" s="75">
        <v>0</v>
      </c>
      <c r="E185" s="76">
        <v>0</v>
      </c>
      <c r="F185" s="76">
        <v>0</v>
      </c>
    </row>
    <row r="186" spans="1:6" x14ac:dyDescent="0.25">
      <c r="A186" s="74" t="s">
        <v>464</v>
      </c>
      <c r="B186" s="75">
        <v>95488.34</v>
      </c>
      <c r="C186" s="75">
        <v>60871.02</v>
      </c>
      <c r="D186" s="75">
        <v>302253.75</v>
      </c>
      <c r="E186" s="76">
        <v>34617.32</v>
      </c>
      <c r="F186" s="76">
        <v>-206765.41</v>
      </c>
    </row>
    <row r="187" spans="1:6" x14ac:dyDescent="0.25">
      <c r="A187" s="74" t="s">
        <v>465</v>
      </c>
      <c r="B187" s="75">
        <v>5386284.0899999999</v>
      </c>
      <c r="C187" s="75">
        <v>5077022.22</v>
      </c>
      <c r="D187" s="75">
        <v>5117283.46</v>
      </c>
      <c r="E187" s="76">
        <v>309261.87000000011</v>
      </c>
      <c r="F187" s="76">
        <v>269000.62999999989</v>
      </c>
    </row>
    <row r="188" spans="1:6" x14ac:dyDescent="0.25">
      <c r="A188" s="74" t="s">
        <v>466</v>
      </c>
      <c r="B188" s="75">
        <v>949938945.11000001</v>
      </c>
      <c r="C188" s="75">
        <v>953365292.61000001</v>
      </c>
      <c r="D188" s="75">
        <v>975562904.45000005</v>
      </c>
      <c r="E188" s="76">
        <v>-3426347.5</v>
      </c>
      <c r="F188" s="76">
        <v>-25623959.340000033</v>
      </c>
    </row>
    <row r="189" spans="1:6" x14ac:dyDescent="0.25">
      <c r="A189" s="74" t="s">
        <v>467</v>
      </c>
      <c r="B189" s="75">
        <v>0</v>
      </c>
      <c r="C189" s="75">
        <v>0</v>
      </c>
      <c r="D189" s="75">
        <v>0</v>
      </c>
      <c r="E189" s="76">
        <v>0</v>
      </c>
      <c r="F189" s="76">
        <v>0</v>
      </c>
    </row>
    <row r="190" spans="1:6" x14ac:dyDescent="0.25">
      <c r="A190" s="74" t="s">
        <v>391</v>
      </c>
      <c r="B190" s="75">
        <v>51046824.109999999</v>
      </c>
      <c r="C190" s="75">
        <v>60926261.789999999</v>
      </c>
      <c r="D190" s="75">
        <v>69934599.219999999</v>
      </c>
      <c r="E190" s="76">
        <v>-9879437.6799999997</v>
      </c>
      <c r="F190" s="76">
        <v>-18887775.109999999</v>
      </c>
    </row>
    <row r="191" spans="1:6" x14ac:dyDescent="0.25">
      <c r="A191" s="74" t="s">
        <v>468</v>
      </c>
      <c r="B191" s="75">
        <v>0</v>
      </c>
      <c r="C191" s="75">
        <v>0</v>
      </c>
      <c r="D191" s="75">
        <v>0</v>
      </c>
      <c r="E191" s="76">
        <v>0</v>
      </c>
      <c r="F191" s="76">
        <v>0</v>
      </c>
    </row>
    <row r="192" spans="1:6" x14ac:dyDescent="0.25">
      <c r="A192" s="74" t="s">
        <v>435</v>
      </c>
      <c r="B192" s="75">
        <v>0</v>
      </c>
      <c r="C192" s="75">
        <v>0</v>
      </c>
      <c r="D192" s="75">
        <v>0</v>
      </c>
      <c r="E192" s="76">
        <v>0</v>
      </c>
      <c r="F192" s="76">
        <v>0</v>
      </c>
    </row>
    <row r="193" spans="1:6" x14ac:dyDescent="0.25">
      <c r="A193" s="74" t="s">
        <v>398</v>
      </c>
      <c r="B193" s="75">
        <v>0</v>
      </c>
      <c r="C193" s="75">
        <v>0</v>
      </c>
      <c r="D193" s="75">
        <v>0</v>
      </c>
      <c r="E193" s="76">
        <v>0</v>
      </c>
      <c r="F193" s="76">
        <v>0</v>
      </c>
    </row>
    <row r="194" spans="1:6" x14ac:dyDescent="0.25">
      <c r="A194" s="74" t="s">
        <v>436</v>
      </c>
      <c r="B194" s="75">
        <v>0</v>
      </c>
      <c r="C194" s="75">
        <v>0</v>
      </c>
      <c r="D194" s="75">
        <v>0</v>
      </c>
      <c r="E194" s="76">
        <v>0</v>
      </c>
      <c r="F194" s="76">
        <v>0</v>
      </c>
    </row>
    <row r="195" spans="1:6" x14ac:dyDescent="0.25">
      <c r="A195" s="74" t="s">
        <v>437</v>
      </c>
      <c r="B195" s="75">
        <v>0</v>
      </c>
      <c r="C195" s="75">
        <v>0</v>
      </c>
      <c r="D195" s="75">
        <v>0</v>
      </c>
      <c r="E195" s="76">
        <v>0</v>
      </c>
      <c r="F195" s="76">
        <v>0</v>
      </c>
    </row>
    <row r="196" spans="1:6" x14ac:dyDescent="0.25">
      <c r="A196" s="74" t="s">
        <v>469</v>
      </c>
      <c r="B196" s="75">
        <v>4448194788.4099989</v>
      </c>
      <c r="C196" s="75">
        <v>4462050631.3399992</v>
      </c>
      <c r="D196" s="75">
        <v>4313601360.3900003</v>
      </c>
      <c r="E196" s="76">
        <v>-13855842.930000305</v>
      </c>
      <c r="F196" s="76">
        <v>134593428.01999855</v>
      </c>
    </row>
    <row r="197" spans="1:6" ht="15.75" thickBot="1" x14ac:dyDescent="0.3">
      <c r="A197" s="89" t="s">
        <v>470</v>
      </c>
      <c r="B197" s="93">
        <v>9.1762329440591373E-2</v>
      </c>
      <c r="C197" s="93">
        <v>8.8201834619659983E-2</v>
      </c>
      <c r="D197" s="93">
        <v>9.2197841771369152E-2</v>
      </c>
      <c r="E197" s="102">
        <v>3.5604948209313897E-3</v>
      </c>
      <c r="F197" s="102">
        <v>-4.3551233077777918E-4</v>
      </c>
    </row>
    <row r="198" spans="1:6" x14ac:dyDescent="0.25">
      <c r="A198" s="67"/>
      <c r="B198" s="68" t="s">
        <v>483</v>
      </c>
      <c r="C198" s="68" t="s">
        <v>483</v>
      </c>
      <c r="D198" s="68" t="s">
        <v>483</v>
      </c>
      <c r="E198" s="67"/>
      <c r="F198" s="67"/>
    </row>
    <row r="199" spans="1:6" ht="15.75" thickBot="1" x14ac:dyDescent="0.3">
      <c r="A199" s="67"/>
      <c r="B199" s="67"/>
      <c r="C199" s="67"/>
      <c r="D199" s="67"/>
      <c r="E199" s="67"/>
      <c r="F199" s="67"/>
    </row>
    <row r="200" spans="1:6" ht="15.75" thickBot="1" x14ac:dyDescent="0.3">
      <c r="A200" s="104" t="s">
        <v>471</v>
      </c>
      <c r="B200" s="105">
        <v>164068052.66</v>
      </c>
      <c r="C200" s="105">
        <v>164068052.66</v>
      </c>
      <c r="D200" s="105">
        <v>173698206.09999999</v>
      </c>
      <c r="E200" s="106">
        <v>0</v>
      </c>
      <c r="F200" s="106">
        <v>-9630153.4399999976</v>
      </c>
    </row>
    <row r="201" spans="1:6" ht="45.75" thickBot="1" x14ac:dyDescent="0.3">
      <c r="A201" s="107" t="s">
        <v>472</v>
      </c>
      <c r="B201" s="108">
        <v>3.717076379668216E-2</v>
      </c>
      <c r="C201" s="108">
        <v>3.7311608142491168E-2</v>
      </c>
      <c r="D201" s="108">
        <v>4.1160794392309727E-2</v>
      </c>
      <c r="E201" s="109">
        <v>-1.4084434580900751E-4</v>
      </c>
      <c r="F201" s="109">
        <v>-3.9900305956275667E-3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opLeftCell="A55" workbookViewId="0">
      <selection activeCell="G114" sqref="G114"/>
    </sheetView>
  </sheetViews>
  <sheetFormatPr defaultRowHeight="15" x14ac:dyDescent="0.25"/>
  <cols>
    <col min="1" max="1" width="58.85546875" customWidth="1"/>
    <col min="2" max="4" width="15.7109375" bestFit="1" customWidth="1"/>
    <col min="5" max="5" width="14.42578125" bestFit="1" customWidth="1"/>
    <col min="6" max="6" width="14.85546875" bestFit="1" customWidth="1"/>
    <col min="7" max="20" width="13.7109375" customWidth="1"/>
  </cols>
  <sheetData>
    <row r="1" spans="1:6" x14ac:dyDescent="0.25">
      <c r="A1" s="19" t="s">
        <v>305</v>
      </c>
      <c r="B1" s="19" t="s">
        <v>306</v>
      </c>
    </row>
    <row r="2" spans="1:6" hidden="1" x14ac:dyDescent="0.25"/>
    <row r="3" spans="1:6" ht="15.75" thickBot="1" x14ac:dyDescent="0.3"/>
    <row r="4" spans="1:6" ht="15.75" thickBot="1" x14ac:dyDescent="0.3">
      <c r="A4" s="20" t="s">
        <v>307</v>
      </c>
      <c r="B4" s="21">
        <f>DATE(2018,8,1)</f>
        <v>43313</v>
      </c>
      <c r="C4" s="21">
        <f>DATE(2018,7,31)</f>
        <v>43312</v>
      </c>
      <c r="D4" s="21">
        <f>DATE(2018,7,1)</f>
        <v>43282</v>
      </c>
      <c r="E4" s="20" t="s">
        <v>308</v>
      </c>
      <c r="F4" s="20" t="s">
        <v>309</v>
      </c>
    </row>
    <row r="5" spans="1:6" s="24" customFormat="1" x14ac:dyDescent="0.25">
      <c r="A5" s="20" t="s">
        <v>310</v>
      </c>
      <c r="B5" s="22">
        <v>397704735.69</v>
      </c>
      <c r="C5" s="22">
        <v>383090075.37</v>
      </c>
      <c r="D5" s="22">
        <v>529122255.44999999</v>
      </c>
      <c r="E5" s="23">
        <f t="shared" ref="E5:E55" si="0">$B5-$C5</f>
        <v>14614660.319999993</v>
      </c>
      <c r="F5" s="23">
        <f t="shared" ref="F5:F55" si="1">$B5-$D5</f>
        <v>-131417519.75999999</v>
      </c>
    </row>
    <row r="6" spans="1:6" x14ac:dyDescent="0.25">
      <c r="A6" s="25" t="s">
        <v>311</v>
      </c>
      <c r="B6" s="26">
        <v>500000000</v>
      </c>
      <c r="C6" s="26">
        <v>500000000</v>
      </c>
      <c r="D6" s="26">
        <v>500000000</v>
      </c>
      <c r="E6" s="27">
        <f t="shared" si="0"/>
        <v>0</v>
      </c>
      <c r="F6" s="27">
        <f t="shared" si="1"/>
        <v>0</v>
      </c>
    </row>
    <row r="7" spans="1:6" hidden="1" x14ac:dyDescent="0.25">
      <c r="A7" s="25" t="s">
        <v>312</v>
      </c>
      <c r="B7" s="26">
        <v>0</v>
      </c>
      <c r="C7" s="26">
        <v>0</v>
      </c>
      <c r="D7" s="26">
        <v>0</v>
      </c>
      <c r="E7" s="27">
        <f t="shared" si="0"/>
        <v>0</v>
      </c>
      <c r="F7" s="27">
        <f t="shared" si="1"/>
        <v>0</v>
      </c>
    </row>
    <row r="8" spans="1:6" hidden="1" x14ac:dyDescent="0.25">
      <c r="A8" s="25" t="s">
        <v>313</v>
      </c>
      <c r="B8" s="26">
        <v>0</v>
      </c>
      <c r="C8" s="26">
        <v>0</v>
      </c>
      <c r="D8" s="26">
        <v>0</v>
      </c>
      <c r="E8" s="27">
        <f t="shared" si="0"/>
        <v>0</v>
      </c>
      <c r="F8" s="27">
        <f t="shared" si="1"/>
        <v>0</v>
      </c>
    </row>
    <row r="9" spans="1:6" x14ac:dyDescent="0.25">
      <c r="A9" s="25" t="s">
        <v>314</v>
      </c>
      <c r="B9" s="26">
        <v>34055439.560000002</v>
      </c>
      <c r="C9" s="26">
        <v>34055439.560000002</v>
      </c>
      <c r="D9" s="26">
        <v>34055439.560000002</v>
      </c>
      <c r="E9" s="27">
        <f t="shared" si="0"/>
        <v>0</v>
      </c>
      <c r="F9" s="27">
        <f t="shared" si="1"/>
        <v>0</v>
      </c>
    </row>
    <row r="10" spans="1:6" x14ac:dyDescent="0.25">
      <c r="A10" s="25" t="s">
        <v>315</v>
      </c>
      <c r="B10" s="26">
        <v>-1426580.73</v>
      </c>
      <c r="C10" s="26">
        <v>-1426580.73</v>
      </c>
      <c r="D10" s="26">
        <v>-1426580.73</v>
      </c>
      <c r="E10" s="27">
        <f t="shared" si="0"/>
        <v>0</v>
      </c>
      <c r="F10" s="27">
        <f t="shared" si="1"/>
        <v>0</v>
      </c>
    </row>
    <row r="11" spans="1:6" x14ac:dyDescent="0.25">
      <c r="A11" s="25" t="s">
        <v>316</v>
      </c>
      <c r="B11" s="26">
        <v>-3635088.34</v>
      </c>
      <c r="C11" s="26">
        <v>-3635088.34</v>
      </c>
      <c r="D11" s="26">
        <v>-3506603.38</v>
      </c>
      <c r="E11" s="27">
        <f t="shared" si="0"/>
        <v>0</v>
      </c>
      <c r="F11" s="27">
        <f t="shared" si="1"/>
        <v>-128484.95999999996</v>
      </c>
    </row>
    <row r="12" spans="1:6" hidden="1" x14ac:dyDescent="0.25">
      <c r="A12" s="25" t="s">
        <v>317</v>
      </c>
      <c r="B12" s="26">
        <v>0</v>
      </c>
      <c r="C12" s="26">
        <v>0</v>
      </c>
      <c r="D12" s="26">
        <v>0</v>
      </c>
      <c r="E12" s="27">
        <f t="shared" si="0"/>
        <v>0</v>
      </c>
      <c r="F12" s="27">
        <f t="shared" si="1"/>
        <v>0</v>
      </c>
    </row>
    <row r="13" spans="1:6" x14ac:dyDescent="0.25">
      <c r="A13" s="25" t="s">
        <v>318</v>
      </c>
      <c r="B13" s="26">
        <v>-131289034.8</v>
      </c>
      <c r="C13" s="26">
        <v>-145903695.12</v>
      </c>
      <c r="D13" s="28"/>
      <c r="E13" s="27">
        <f t="shared" si="0"/>
        <v>14614660.320000008</v>
      </c>
      <c r="F13" s="27">
        <f t="shared" si="1"/>
        <v>-131289034.8</v>
      </c>
    </row>
    <row r="14" spans="1:6" x14ac:dyDescent="0.25">
      <c r="A14" s="25" t="s">
        <v>319</v>
      </c>
      <c r="B14" s="26">
        <v>47517406.920000002</v>
      </c>
      <c r="C14" s="26">
        <v>32902746.600000001</v>
      </c>
      <c r="D14" s="28"/>
      <c r="E14" s="27">
        <f t="shared" si="0"/>
        <v>14614660.32</v>
      </c>
      <c r="F14" s="27">
        <f t="shared" si="1"/>
        <v>47517406.920000002</v>
      </c>
    </row>
    <row r="15" spans="1:6" hidden="1" x14ac:dyDescent="0.25">
      <c r="A15" s="25" t="s">
        <v>320</v>
      </c>
      <c r="B15" s="26">
        <v>0</v>
      </c>
      <c r="C15" s="26">
        <v>0</v>
      </c>
      <c r="D15" s="28"/>
      <c r="E15" s="27">
        <f t="shared" si="0"/>
        <v>0</v>
      </c>
      <c r="F15" s="27">
        <f t="shared" si="1"/>
        <v>0</v>
      </c>
    </row>
    <row r="16" spans="1:6" x14ac:dyDescent="0.25">
      <c r="A16" s="25" t="s">
        <v>321</v>
      </c>
      <c r="B16" s="26">
        <v>178806441.72</v>
      </c>
      <c r="C16" s="26">
        <v>178806441.72</v>
      </c>
      <c r="D16" s="28"/>
      <c r="E16" s="27">
        <f t="shared" si="0"/>
        <v>0</v>
      </c>
      <c r="F16" s="27">
        <f t="shared" si="1"/>
        <v>178806441.72</v>
      </c>
    </row>
    <row r="17" spans="1:6" hidden="1" x14ac:dyDescent="0.25">
      <c r="A17" s="25" t="s">
        <v>322</v>
      </c>
      <c r="B17" s="26">
        <v>0</v>
      </c>
      <c r="C17" s="26">
        <v>0</v>
      </c>
      <c r="D17" s="28"/>
      <c r="E17" s="27">
        <f t="shared" si="0"/>
        <v>0</v>
      </c>
      <c r="F17" s="27">
        <f t="shared" si="1"/>
        <v>0</v>
      </c>
    </row>
    <row r="18" spans="1:6" hidden="1" x14ac:dyDescent="0.25">
      <c r="A18" s="25" t="s">
        <v>323</v>
      </c>
      <c r="B18" s="26">
        <v>0</v>
      </c>
      <c r="C18" s="26">
        <v>0</v>
      </c>
      <c r="D18" s="28"/>
      <c r="E18" s="27">
        <f t="shared" si="0"/>
        <v>0</v>
      </c>
      <c r="F18" s="27">
        <f t="shared" si="1"/>
        <v>0</v>
      </c>
    </row>
    <row r="19" spans="1:6" x14ac:dyDescent="0.25">
      <c r="A19" s="25" t="s">
        <v>324</v>
      </c>
      <c r="B19" s="26">
        <v>-15894808.23</v>
      </c>
      <c r="C19" s="26">
        <v>-16798070.829999998</v>
      </c>
      <c r="D19" s="28"/>
      <c r="E19" s="27">
        <f t="shared" si="0"/>
        <v>903262.59999999776</v>
      </c>
      <c r="F19" s="27">
        <f t="shared" si="1"/>
        <v>-15894808.23</v>
      </c>
    </row>
    <row r="20" spans="1:6" x14ac:dyDescent="0.25">
      <c r="A20" s="25" t="s">
        <v>325</v>
      </c>
      <c r="B20" s="26">
        <v>-2452067.62</v>
      </c>
      <c r="C20" s="26">
        <v>-2499048.35</v>
      </c>
      <c r="D20" s="28"/>
      <c r="E20" s="27">
        <f t="shared" si="0"/>
        <v>46980.729999999981</v>
      </c>
      <c r="F20" s="27">
        <f t="shared" si="1"/>
        <v>-2452067.62</v>
      </c>
    </row>
    <row r="21" spans="1:6" hidden="1" x14ac:dyDescent="0.25">
      <c r="A21" s="25" t="s">
        <v>326</v>
      </c>
      <c r="B21" s="26">
        <v>0</v>
      </c>
      <c r="C21" s="26">
        <v>0</v>
      </c>
      <c r="D21" s="28"/>
      <c r="E21" s="27">
        <f t="shared" si="0"/>
        <v>0</v>
      </c>
      <c r="F21" s="27">
        <f t="shared" si="1"/>
        <v>0</v>
      </c>
    </row>
    <row r="22" spans="1:6" x14ac:dyDescent="0.25">
      <c r="A22" s="25" t="s">
        <v>327</v>
      </c>
      <c r="B22" s="26">
        <v>18346875.850000001</v>
      </c>
      <c r="C22" s="26">
        <v>19297119.18</v>
      </c>
      <c r="D22" s="28"/>
      <c r="E22" s="27">
        <f t="shared" si="0"/>
        <v>-950243.32999999821</v>
      </c>
      <c r="F22" s="27">
        <f t="shared" si="1"/>
        <v>18346875.850000001</v>
      </c>
    </row>
    <row r="23" spans="1:6" s="32" customFormat="1" x14ac:dyDescent="0.25">
      <c r="A23" s="29" t="s">
        <v>328</v>
      </c>
      <c r="B23" s="36">
        <v>307599501.32999998</v>
      </c>
      <c r="C23" s="36">
        <v>306522165.89999998</v>
      </c>
      <c r="D23" s="30"/>
      <c r="E23" s="31">
        <f t="shared" si="0"/>
        <v>1077335.4300000072</v>
      </c>
      <c r="F23" s="31">
        <f t="shared" si="1"/>
        <v>307599501.32999998</v>
      </c>
    </row>
    <row r="24" spans="1:6" s="24" customFormat="1" x14ac:dyDescent="0.25">
      <c r="A24" s="33" t="s">
        <v>329</v>
      </c>
      <c r="B24" s="34">
        <v>0</v>
      </c>
      <c r="C24" s="34">
        <v>0</v>
      </c>
      <c r="D24" s="34">
        <v>27075672.719999999</v>
      </c>
      <c r="E24" s="35">
        <f t="shared" si="0"/>
        <v>0</v>
      </c>
      <c r="F24" s="35">
        <f t="shared" si="1"/>
        <v>-27075672.719999999</v>
      </c>
    </row>
    <row r="25" spans="1:6" hidden="1" x14ac:dyDescent="0.25">
      <c r="A25" s="25" t="s">
        <v>330</v>
      </c>
      <c r="B25" s="26">
        <v>0</v>
      </c>
      <c r="C25" s="26">
        <v>0</v>
      </c>
      <c r="D25" s="26">
        <v>0</v>
      </c>
      <c r="E25" s="27">
        <f t="shared" si="0"/>
        <v>0</v>
      </c>
      <c r="F25" s="27">
        <f t="shared" si="1"/>
        <v>0</v>
      </c>
    </row>
    <row r="26" spans="1:6" hidden="1" x14ac:dyDescent="0.25">
      <c r="A26" s="25" t="s">
        <v>331</v>
      </c>
      <c r="B26" s="26">
        <v>0</v>
      </c>
      <c r="C26" s="26">
        <v>0</v>
      </c>
      <c r="D26" s="26">
        <v>0</v>
      </c>
      <c r="E26" s="27">
        <f t="shared" si="0"/>
        <v>0</v>
      </c>
      <c r="F26" s="27">
        <f t="shared" si="1"/>
        <v>0</v>
      </c>
    </row>
    <row r="27" spans="1:6" hidden="1" x14ac:dyDescent="0.25">
      <c r="A27" s="25" t="s">
        <v>332</v>
      </c>
      <c r="B27" s="26">
        <v>0</v>
      </c>
      <c r="C27" s="26">
        <v>0</v>
      </c>
      <c r="D27" s="26">
        <v>0</v>
      </c>
      <c r="E27" s="27">
        <f t="shared" si="0"/>
        <v>0</v>
      </c>
      <c r="F27" s="27">
        <f t="shared" si="1"/>
        <v>0</v>
      </c>
    </row>
    <row r="28" spans="1:6" x14ac:dyDescent="0.25">
      <c r="A28" s="25" t="s">
        <v>333</v>
      </c>
      <c r="B28" s="26">
        <v>1369131.94</v>
      </c>
      <c r="C28" s="26">
        <v>1369131.94</v>
      </c>
      <c r="D28" s="26">
        <v>1369131.94</v>
      </c>
      <c r="E28" s="27">
        <f t="shared" si="0"/>
        <v>0</v>
      </c>
      <c r="F28" s="27">
        <f t="shared" si="1"/>
        <v>0</v>
      </c>
    </row>
    <row r="29" spans="1:6" x14ac:dyDescent="0.25">
      <c r="A29" s="25" t="s">
        <v>334</v>
      </c>
      <c r="B29" s="26">
        <v>-1369131.94</v>
      </c>
      <c r="C29" s="26">
        <v>-1369131.94</v>
      </c>
      <c r="D29" s="26">
        <v>-1369131.94</v>
      </c>
      <c r="E29" s="27">
        <f t="shared" si="0"/>
        <v>0</v>
      </c>
      <c r="F29" s="27">
        <f t="shared" si="1"/>
        <v>0</v>
      </c>
    </row>
    <row r="30" spans="1:6" x14ac:dyDescent="0.25">
      <c r="A30" s="25" t="s">
        <v>318</v>
      </c>
      <c r="B30" s="28"/>
      <c r="C30" s="28"/>
      <c r="D30" s="26">
        <v>27075672.719999999</v>
      </c>
      <c r="E30" s="27">
        <f t="shared" si="0"/>
        <v>0</v>
      </c>
      <c r="F30" s="27">
        <f t="shared" si="1"/>
        <v>-27075672.719999999</v>
      </c>
    </row>
    <row r="31" spans="1:6" x14ac:dyDescent="0.25">
      <c r="A31" s="25" t="s">
        <v>319</v>
      </c>
      <c r="B31" s="28"/>
      <c r="C31" s="28"/>
      <c r="D31" s="26">
        <v>53903831.450000003</v>
      </c>
      <c r="E31" s="27">
        <f t="shared" si="0"/>
        <v>0</v>
      </c>
      <c r="F31" s="27">
        <f t="shared" si="1"/>
        <v>-53903831.450000003</v>
      </c>
    </row>
    <row r="32" spans="1:6" hidden="1" x14ac:dyDescent="0.25">
      <c r="A32" s="25" t="s">
        <v>320</v>
      </c>
      <c r="B32" s="28"/>
      <c r="C32" s="28"/>
      <c r="D32" s="26">
        <v>0</v>
      </c>
      <c r="E32" s="27">
        <f t="shared" si="0"/>
        <v>0</v>
      </c>
      <c r="F32" s="27">
        <f t="shared" si="1"/>
        <v>0</v>
      </c>
    </row>
    <row r="33" spans="1:6" x14ac:dyDescent="0.25">
      <c r="A33" s="25" t="s">
        <v>321</v>
      </c>
      <c r="B33" s="28"/>
      <c r="C33" s="28"/>
      <c r="D33" s="26">
        <v>26828158.73</v>
      </c>
      <c r="E33" s="27">
        <f t="shared" si="0"/>
        <v>0</v>
      </c>
      <c r="F33" s="27">
        <f t="shared" si="1"/>
        <v>-26828158.73</v>
      </c>
    </row>
    <row r="34" spans="1:6" hidden="1" x14ac:dyDescent="0.25">
      <c r="A34" s="25" t="s">
        <v>322</v>
      </c>
      <c r="B34" s="28"/>
      <c r="C34" s="28"/>
      <c r="D34" s="26">
        <v>0</v>
      </c>
      <c r="E34" s="27">
        <f t="shared" si="0"/>
        <v>0</v>
      </c>
      <c r="F34" s="27">
        <f t="shared" si="1"/>
        <v>0</v>
      </c>
    </row>
    <row r="35" spans="1:6" hidden="1" x14ac:dyDescent="0.25">
      <c r="A35" s="25" t="s">
        <v>323</v>
      </c>
      <c r="B35" s="28"/>
      <c r="C35" s="28"/>
      <c r="D35" s="26">
        <v>0</v>
      </c>
      <c r="E35" s="27">
        <f t="shared" si="0"/>
        <v>0</v>
      </c>
      <c r="F35" s="27">
        <f t="shared" si="1"/>
        <v>0</v>
      </c>
    </row>
    <row r="36" spans="1:6" x14ac:dyDescent="0.25">
      <c r="A36" s="25" t="s">
        <v>324</v>
      </c>
      <c r="B36" s="28"/>
      <c r="C36" s="28"/>
      <c r="D36" s="26">
        <v>-502759.72</v>
      </c>
      <c r="E36" s="27">
        <f t="shared" si="0"/>
        <v>0</v>
      </c>
      <c r="F36" s="27">
        <f t="shared" si="1"/>
        <v>502759.72</v>
      </c>
    </row>
    <row r="37" spans="1:6" x14ac:dyDescent="0.25">
      <c r="A37" s="25" t="s">
        <v>325</v>
      </c>
      <c r="B37" s="28"/>
      <c r="C37" s="28"/>
      <c r="D37" s="26">
        <v>-1329090.58</v>
      </c>
      <c r="E37" s="27">
        <f t="shared" si="0"/>
        <v>0</v>
      </c>
      <c r="F37" s="27">
        <f t="shared" si="1"/>
        <v>1329090.58</v>
      </c>
    </row>
    <row r="38" spans="1:6" hidden="1" x14ac:dyDescent="0.25">
      <c r="A38" s="25" t="s">
        <v>326</v>
      </c>
      <c r="B38" s="28"/>
      <c r="C38" s="28"/>
      <c r="D38" s="26">
        <v>0</v>
      </c>
      <c r="E38" s="27">
        <f t="shared" si="0"/>
        <v>0</v>
      </c>
      <c r="F38" s="27">
        <f t="shared" si="1"/>
        <v>0</v>
      </c>
    </row>
    <row r="39" spans="1:6" x14ac:dyDescent="0.25">
      <c r="A39" s="25" t="s">
        <v>327</v>
      </c>
      <c r="B39" s="28"/>
      <c r="C39" s="28"/>
      <c r="D39" s="26">
        <v>1831850.3</v>
      </c>
      <c r="E39" s="27">
        <f t="shared" si="0"/>
        <v>0</v>
      </c>
      <c r="F39" s="27">
        <f t="shared" si="1"/>
        <v>-1831850.3</v>
      </c>
    </row>
    <row r="40" spans="1:6" s="32" customFormat="1" x14ac:dyDescent="0.25">
      <c r="A40" s="29" t="s">
        <v>328</v>
      </c>
      <c r="B40" s="30"/>
      <c r="C40" s="30"/>
      <c r="D40" s="36">
        <v>311643800.10000002</v>
      </c>
      <c r="E40" s="31">
        <f t="shared" si="0"/>
        <v>0</v>
      </c>
      <c r="F40" s="31">
        <f t="shared" si="1"/>
        <v>-311643800.10000002</v>
      </c>
    </row>
    <row r="41" spans="1:6" s="24" customFormat="1" hidden="1" x14ac:dyDescent="0.25">
      <c r="A41" s="33" t="s">
        <v>335</v>
      </c>
      <c r="B41" s="34">
        <v>0</v>
      </c>
      <c r="C41" s="34">
        <v>0</v>
      </c>
      <c r="D41" s="34">
        <v>0</v>
      </c>
      <c r="E41" s="35">
        <f t="shared" si="0"/>
        <v>0</v>
      </c>
      <c r="F41" s="35">
        <f t="shared" si="1"/>
        <v>0</v>
      </c>
    </row>
    <row r="42" spans="1:6" s="24" customFormat="1" hidden="1" x14ac:dyDescent="0.25">
      <c r="A42" s="33" t="s">
        <v>336</v>
      </c>
      <c r="B42" s="37"/>
      <c r="C42" s="37"/>
      <c r="D42" s="37"/>
      <c r="E42" s="35">
        <f t="shared" si="0"/>
        <v>0</v>
      </c>
      <c r="F42" s="35">
        <f t="shared" si="1"/>
        <v>0</v>
      </c>
    </row>
    <row r="43" spans="1:6" s="24" customFormat="1" hidden="1" x14ac:dyDescent="0.25">
      <c r="A43" s="33" t="s">
        <v>337</v>
      </c>
      <c r="B43" s="34">
        <v>0</v>
      </c>
      <c r="C43" s="34">
        <v>0</v>
      </c>
      <c r="D43" s="34">
        <v>0</v>
      </c>
      <c r="E43" s="35">
        <f t="shared" si="0"/>
        <v>0</v>
      </c>
      <c r="F43" s="35">
        <f t="shared" si="1"/>
        <v>0</v>
      </c>
    </row>
    <row r="44" spans="1:6" s="24" customFormat="1" hidden="1" x14ac:dyDescent="0.25">
      <c r="A44" s="33" t="s">
        <v>338</v>
      </c>
      <c r="B44" s="34">
        <v>0</v>
      </c>
      <c r="C44" s="34">
        <v>0</v>
      </c>
      <c r="D44" s="34">
        <v>0</v>
      </c>
      <c r="E44" s="35">
        <f t="shared" si="0"/>
        <v>0</v>
      </c>
      <c r="F44" s="35">
        <f t="shared" si="1"/>
        <v>0</v>
      </c>
    </row>
    <row r="45" spans="1:6" hidden="1" x14ac:dyDescent="0.25">
      <c r="A45" s="25" t="s">
        <v>339</v>
      </c>
      <c r="B45" s="26">
        <v>0</v>
      </c>
      <c r="C45" s="26">
        <v>0</v>
      </c>
      <c r="D45" s="26">
        <v>0</v>
      </c>
      <c r="E45" s="27">
        <f t="shared" si="0"/>
        <v>0</v>
      </c>
      <c r="F45" s="27">
        <f t="shared" si="1"/>
        <v>0</v>
      </c>
    </row>
    <row r="46" spans="1:6" x14ac:dyDescent="0.25">
      <c r="A46" s="38" t="s">
        <v>340</v>
      </c>
      <c r="B46" s="39">
        <f>379768167.93</f>
        <v>379768167.93000001</v>
      </c>
      <c r="C46" s="39">
        <f>383090075.37-C$45</f>
        <v>383090075.37</v>
      </c>
      <c r="D46" s="39">
        <f>556197928.17-D$45</f>
        <v>556197928.16999996</v>
      </c>
      <c r="E46" s="40">
        <f t="shared" si="0"/>
        <v>-3321907.4399999976</v>
      </c>
      <c r="F46" s="40">
        <f t="shared" si="1"/>
        <v>-176429760.23999995</v>
      </c>
    </row>
    <row r="47" spans="1:6" x14ac:dyDescent="0.25">
      <c r="A47" s="25" t="s">
        <v>341</v>
      </c>
      <c r="B47" s="26">
        <v>49210062.700000003</v>
      </c>
      <c r="C47" s="26">
        <v>24022104.18</v>
      </c>
      <c r="D47" s="26">
        <v>49031754.219999999</v>
      </c>
      <c r="E47" s="27">
        <f t="shared" si="0"/>
        <v>25187958.520000003</v>
      </c>
      <c r="F47" s="27">
        <f t="shared" si="1"/>
        <v>178308.48000000417</v>
      </c>
    </row>
    <row r="48" spans="1:6" x14ac:dyDescent="0.25">
      <c r="A48" s="25" t="s">
        <v>342</v>
      </c>
      <c r="B48" s="26">
        <v>15894808.23</v>
      </c>
      <c r="C48" s="26">
        <v>16798070.829999998</v>
      </c>
      <c r="D48" s="26">
        <v>502759.72</v>
      </c>
      <c r="E48" s="27">
        <f t="shared" si="0"/>
        <v>-903262.59999999776</v>
      </c>
      <c r="F48" s="27">
        <f t="shared" si="1"/>
        <v>15392048.51</v>
      </c>
    </row>
    <row r="49" spans="1:6" x14ac:dyDescent="0.25">
      <c r="A49" s="25" t="s">
        <v>343</v>
      </c>
      <c r="B49" s="26">
        <v>2452067.62</v>
      </c>
      <c r="C49" s="26">
        <v>2499048.35</v>
      </c>
      <c r="D49" s="26">
        <v>1329090.58</v>
      </c>
      <c r="E49" s="27">
        <f t="shared" si="0"/>
        <v>-46980.729999999981</v>
      </c>
      <c r="F49" s="27">
        <f t="shared" si="1"/>
        <v>1122977.04</v>
      </c>
    </row>
    <row r="50" spans="1:6" hidden="1" x14ac:dyDescent="0.25">
      <c r="A50" s="25" t="s">
        <v>344</v>
      </c>
      <c r="B50" s="26">
        <v>0</v>
      </c>
      <c r="C50" s="26">
        <v>0</v>
      </c>
      <c r="D50" s="26">
        <v>0</v>
      </c>
      <c r="E50" s="27">
        <f t="shared" si="0"/>
        <v>0</v>
      </c>
      <c r="F50" s="27">
        <f t="shared" si="1"/>
        <v>0</v>
      </c>
    </row>
    <row r="51" spans="1:6" x14ac:dyDescent="0.25">
      <c r="A51" s="25" t="s">
        <v>345</v>
      </c>
      <c r="B51" s="26">
        <f>B47-B48-B49-B50</f>
        <v>30863186.850000001</v>
      </c>
      <c r="C51" s="26">
        <f>C47-C48-C49-C50</f>
        <v>4724985.0000000019</v>
      </c>
      <c r="D51" s="26">
        <f>D47-D48-D49-D50</f>
        <v>47199903.920000002</v>
      </c>
      <c r="E51" s="27">
        <f t="shared" si="0"/>
        <v>26138201.850000001</v>
      </c>
      <c r="F51" s="27">
        <f t="shared" si="1"/>
        <v>-16336717.07</v>
      </c>
    </row>
    <row r="52" spans="1:6" x14ac:dyDescent="0.25">
      <c r="A52" s="25" t="s">
        <v>346</v>
      </c>
      <c r="B52" s="26">
        <v>-18346875.850000001</v>
      </c>
      <c r="C52" s="26">
        <v>-19297119.18</v>
      </c>
      <c r="D52" s="26">
        <v>-1831850.3</v>
      </c>
      <c r="E52" s="27">
        <f t="shared" si="0"/>
        <v>950243.32999999821</v>
      </c>
      <c r="F52" s="27">
        <f t="shared" si="1"/>
        <v>-16515025.550000001</v>
      </c>
    </row>
    <row r="53" spans="1:6" hidden="1" x14ac:dyDescent="0.25">
      <c r="A53" s="25" t="s">
        <v>347</v>
      </c>
      <c r="B53" s="26">
        <f>IF(0=0,B$27,B$27*(1+B$42/0))</f>
        <v>0</v>
      </c>
      <c r="C53" s="26">
        <f>IF(0=0,C$27,C$27*(1+C$42/0))</f>
        <v>0</v>
      </c>
      <c r="D53" s="26">
        <f>IF(27075672.72=0,D$27,D$27*(1+D$42/27075672.72))</f>
        <v>0</v>
      </c>
      <c r="E53" s="27">
        <f t="shared" si="0"/>
        <v>0</v>
      </c>
      <c r="F53" s="27">
        <f t="shared" si="1"/>
        <v>0</v>
      </c>
    </row>
    <row r="54" spans="1:6" x14ac:dyDescent="0.25">
      <c r="A54" s="25" t="s">
        <v>348</v>
      </c>
      <c r="B54" s="26">
        <v>5725975.5300000003</v>
      </c>
      <c r="C54" s="26">
        <v>5672473.6799999997</v>
      </c>
      <c r="D54" s="26">
        <v>5076185.96</v>
      </c>
      <c r="E54" s="27">
        <f t="shared" si="0"/>
        <v>53501.850000000559</v>
      </c>
      <c r="F54" s="27">
        <f t="shared" si="1"/>
        <v>649789.5700000003</v>
      </c>
    </row>
    <row r="55" spans="1:6" ht="15.75" thickBot="1" x14ac:dyDescent="0.3">
      <c r="A55" s="41" t="s">
        <v>349</v>
      </c>
      <c r="B55" s="42">
        <f>B$46-B$47-B$52-B53-B54-SUM(B$19:B$22,B$36:B$39)</f>
        <v>343179005.55000007</v>
      </c>
      <c r="C55" s="42">
        <f>C$46-C$47-C$52-C53-C54-SUM(C$19:C$22,C$36:C$39)</f>
        <v>372692616.69</v>
      </c>
      <c r="D55" s="42">
        <f>D$46-D$47-D$52-D53-D54-SUM(D$19:D$22,D$36:D$39)</f>
        <v>503921838.28999996</v>
      </c>
      <c r="E55" s="43">
        <f t="shared" si="0"/>
        <v>-29513611.139999926</v>
      </c>
      <c r="F55" s="43">
        <f t="shared" si="1"/>
        <v>-160742832.73999989</v>
      </c>
    </row>
    <row r="56" spans="1:6" ht="15.75" thickBot="1" x14ac:dyDescent="0.3"/>
    <row r="57" spans="1:6" ht="15.75" thickBot="1" x14ac:dyDescent="0.3">
      <c r="A57" s="44" t="s">
        <v>350</v>
      </c>
      <c r="B57" s="45">
        <f>DATE(2018,8,1)</f>
        <v>43313</v>
      </c>
      <c r="C57" s="45">
        <f>DATE(2018,7,31)</f>
        <v>43312</v>
      </c>
      <c r="D57" s="45">
        <f>DATE(2018,7,1)</f>
        <v>43282</v>
      </c>
      <c r="E57" s="46" t="s">
        <v>308</v>
      </c>
      <c r="F57" s="46" t="s">
        <v>309</v>
      </c>
    </row>
    <row r="58" spans="1:6" hidden="1" x14ac:dyDescent="0.25">
      <c r="A58" s="25" t="s">
        <v>351</v>
      </c>
      <c r="B58" s="26">
        <v>0</v>
      </c>
      <c r="C58" s="26">
        <v>0</v>
      </c>
      <c r="D58" s="26">
        <v>0</v>
      </c>
      <c r="E58" s="27">
        <f t="shared" ref="E58:E111" si="2">$B58-$C58</f>
        <v>0</v>
      </c>
      <c r="F58" s="27">
        <f t="shared" ref="F58:F111" si="3">$B58-$D58</f>
        <v>0</v>
      </c>
    </row>
    <row r="59" spans="1:6" hidden="1" x14ac:dyDescent="0.25">
      <c r="A59" s="25" t="s">
        <v>352</v>
      </c>
      <c r="B59" s="26">
        <v>0</v>
      </c>
      <c r="C59" s="26">
        <v>0</v>
      </c>
      <c r="D59" s="26">
        <v>0</v>
      </c>
      <c r="E59" s="27">
        <f t="shared" si="2"/>
        <v>0</v>
      </c>
      <c r="F59" s="27">
        <f t="shared" si="3"/>
        <v>0</v>
      </c>
    </row>
    <row r="60" spans="1:6" x14ac:dyDescent="0.25">
      <c r="A60" s="25" t="s">
        <v>353</v>
      </c>
      <c r="B60" s="26">
        <v>44439868.534999996</v>
      </c>
      <c r="C60" s="26">
        <v>75690739.025000006</v>
      </c>
      <c r="D60" s="26">
        <v>47438401.670000002</v>
      </c>
      <c r="E60" s="27">
        <f t="shared" si="2"/>
        <v>-31250870.49000001</v>
      </c>
      <c r="F60" s="27">
        <f t="shared" si="3"/>
        <v>-2998533.1350000054</v>
      </c>
    </row>
    <row r="61" spans="1:6" hidden="1" x14ac:dyDescent="0.25">
      <c r="A61" s="25" t="s">
        <v>354</v>
      </c>
      <c r="B61" s="26">
        <v>0</v>
      </c>
      <c r="C61" s="26">
        <v>0</v>
      </c>
      <c r="D61" s="26">
        <v>0</v>
      </c>
      <c r="E61" s="27">
        <f t="shared" si="2"/>
        <v>0</v>
      </c>
      <c r="F61" s="27">
        <f t="shared" si="3"/>
        <v>0</v>
      </c>
    </row>
    <row r="62" spans="1:6" hidden="1" x14ac:dyDescent="0.25">
      <c r="A62" s="25" t="s">
        <v>355</v>
      </c>
      <c r="B62" s="26">
        <v>0</v>
      </c>
      <c r="C62" s="26">
        <v>0</v>
      </c>
      <c r="D62" s="26">
        <v>0</v>
      </c>
      <c r="E62" s="27">
        <f t="shared" si="2"/>
        <v>0</v>
      </c>
      <c r="F62" s="27">
        <f t="shared" si="3"/>
        <v>0</v>
      </c>
    </row>
    <row r="63" spans="1:6" hidden="1" x14ac:dyDescent="0.25">
      <c r="A63" s="25" t="s">
        <v>356</v>
      </c>
      <c r="B63" s="26">
        <v>0</v>
      </c>
      <c r="C63" s="26">
        <v>0</v>
      </c>
      <c r="D63" s="26">
        <v>0</v>
      </c>
      <c r="E63" s="27">
        <f t="shared" si="2"/>
        <v>0</v>
      </c>
      <c r="F63" s="27">
        <f t="shared" si="3"/>
        <v>0</v>
      </c>
    </row>
    <row r="64" spans="1:6" hidden="1" x14ac:dyDescent="0.25">
      <c r="A64" s="25" t="s">
        <v>357</v>
      </c>
      <c r="B64" s="26">
        <v>0</v>
      </c>
      <c r="C64" s="26">
        <v>0</v>
      </c>
      <c r="D64" s="26">
        <v>0</v>
      </c>
      <c r="E64" s="27">
        <f t="shared" si="2"/>
        <v>0</v>
      </c>
      <c r="F64" s="27">
        <f t="shared" si="3"/>
        <v>0</v>
      </c>
    </row>
    <row r="65" spans="1:6" hidden="1" x14ac:dyDescent="0.25">
      <c r="A65" s="25" t="s">
        <v>358</v>
      </c>
      <c r="B65" s="26">
        <v>0</v>
      </c>
      <c r="C65" s="26">
        <v>0</v>
      </c>
      <c r="D65" s="26">
        <v>0</v>
      </c>
      <c r="E65" s="27">
        <f t="shared" si="2"/>
        <v>0</v>
      </c>
      <c r="F65" s="27">
        <f t="shared" si="3"/>
        <v>0</v>
      </c>
    </row>
    <row r="66" spans="1:6" x14ac:dyDescent="0.25">
      <c r="A66" s="25" t="s">
        <v>359</v>
      </c>
      <c r="B66" s="26">
        <v>49998550.939999998</v>
      </c>
      <c r="C66" s="26">
        <v>50000000</v>
      </c>
      <c r="D66" s="26">
        <v>50003305.630000003</v>
      </c>
      <c r="E66" s="27">
        <f t="shared" si="2"/>
        <v>-1449.0600000023842</v>
      </c>
      <c r="F66" s="27">
        <f t="shared" si="3"/>
        <v>-4754.6900000050664</v>
      </c>
    </row>
    <row r="67" spans="1:6" hidden="1" x14ac:dyDescent="0.25">
      <c r="A67" s="25" t="s">
        <v>360</v>
      </c>
      <c r="B67" s="26">
        <v>0</v>
      </c>
      <c r="C67" s="26">
        <v>0</v>
      </c>
      <c r="D67" s="26">
        <v>0</v>
      </c>
      <c r="E67" s="27">
        <f t="shared" si="2"/>
        <v>0</v>
      </c>
      <c r="F67" s="27">
        <f t="shared" si="3"/>
        <v>0</v>
      </c>
    </row>
    <row r="68" spans="1:6" hidden="1" x14ac:dyDescent="0.25">
      <c r="A68" s="25" t="s">
        <v>361</v>
      </c>
      <c r="B68" s="26">
        <v>0</v>
      </c>
      <c r="C68" s="26">
        <v>0</v>
      </c>
      <c r="D68" s="26">
        <v>0</v>
      </c>
      <c r="E68" s="27">
        <f t="shared" si="2"/>
        <v>0</v>
      </c>
      <c r="F68" s="27">
        <f t="shared" si="3"/>
        <v>0</v>
      </c>
    </row>
    <row r="69" spans="1:6" x14ac:dyDescent="0.25">
      <c r="A69" s="25" t="s">
        <v>362</v>
      </c>
      <c r="B69" s="26">
        <v>-21249435.890000001</v>
      </c>
      <c r="C69" s="26">
        <v>-21434454.390000001</v>
      </c>
      <c r="D69" s="26">
        <v>-26882975.120000001</v>
      </c>
      <c r="E69" s="27">
        <f t="shared" si="2"/>
        <v>185018.5</v>
      </c>
      <c r="F69" s="27">
        <f t="shared" si="3"/>
        <v>5633539.2300000004</v>
      </c>
    </row>
    <row r="70" spans="1:6" hidden="1" x14ac:dyDescent="0.25">
      <c r="A70" s="25" t="s">
        <v>363</v>
      </c>
      <c r="B70" s="26">
        <v>0</v>
      </c>
      <c r="C70" s="26">
        <v>0</v>
      </c>
      <c r="D70" s="26">
        <v>0</v>
      </c>
      <c r="E70" s="27">
        <f t="shared" si="2"/>
        <v>0</v>
      </c>
      <c r="F70" s="27">
        <f t="shared" si="3"/>
        <v>0</v>
      </c>
    </row>
    <row r="71" spans="1:6" x14ac:dyDescent="0.25">
      <c r="A71" s="25" t="s">
        <v>364</v>
      </c>
      <c r="B71" s="26">
        <v>15272066.380000001</v>
      </c>
      <c r="C71" s="26">
        <v>17898233.879999999</v>
      </c>
      <c r="D71" s="26">
        <v>21636386.390000001</v>
      </c>
      <c r="E71" s="27">
        <f t="shared" si="2"/>
        <v>-2626167.4999999981</v>
      </c>
      <c r="F71" s="27">
        <f t="shared" si="3"/>
        <v>-6364320.0099999998</v>
      </c>
    </row>
    <row r="72" spans="1:6" x14ac:dyDescent="0.25">
      <c r="A72" s="25" t="s">
        <v>365</v>
      </c>
      <c r="B72" s="26">
        <v>-3017172.06</v>
      </c>
      <c r="C72" s="26">
        <v>-3017172.06</v>
      </c>
      <c r="D72" s="26">
        <v>-1516469.47</v>
      </c>
      <c r="E72" s="27">
        <f t="shared" si="2"/>
        <v>0</v>
      </c>
      <c r="F72" s="27">
        <f t="shared" si="3"/>
        <v>-1500702.59</v>
      </c>
    </row>
    <row r="73" spans="1:6" x14ac:dyDescent="0.25">
      <c r="A73" s="25" t="s">
        <v>366</v>
      </c>
      <c r="B73" s="26">
        <v>3213984260.3899999</v>
      </c>
      <c r="C73" s="26">
        <v>3184346709.1700001</v>
      </c>
      <c r="D73" s="26">
        <v>3293640630.8200002</v>
      </c>
      <c r="E73" s="27">
        <f t="shared" si="2"/>
        <v>29637551.21999979</v>
      </c>
      <c r="F73" s="27">
        <f t="shared" si="3"/>
        <v>-79656370.430000305</v>
      </c>
    </row>
    <row r="74" spans="1:6" hidden="1" x14ac:dyDescent="0.25">
      <c r="A74" s="25" t="s">
        <v>367</v>
      </c>
      <c r="B74" s="26">
        <v>0</v>
      </c>
      <c r="C74" s="26">
        <v>0</v>
      </c>
      <c r="D74" s="26">
        <v>0</v>
      </c>
      <c r="E74" s="27">
        <f t="shared" si="2"/>
        <v>0</v>
      </c>
      <c r="F74" s="27">
        <f t="shared" si="3"/>
        <v>0</v>
      </c>
    </row>
    <row r="75" spans="1:6" hidden="1" x14ac:dyDescent="0.25">
      <c r="A75" s="25" t="s">
        <v>368</v>
      </c>
      <c r="B75" s="26">
        <v>0</v>
      </c>
      <c r="C75" s="26">
        <v>0</v>
      </c>
      <c r="D75" s="26">
        <v>0</v>
      </c>
      <c r="E75" s="27">
        <f t="shared" si="2"/>
        <v>0</v>
      </c>
      <c r="F75" s="27">
        <f t="shared" si="3"/>
        <v>0</v>
      </c>
    </row>
    <row r="76" spans="1:6" hidden="1" x14ac:dyDescent="0.25">
      <c r="A76" s="25" t="s">
        <v>369</v>
      </c>
      <c r="B76" s="26">
        <v>0</v>
      </c>
      <c r="C76" s="26">
        <v>0</v>
      </c>
      <c r="D76" s="26">
        <v>0</v>
      </c>
      <c r="E76" s="27">
        <f t="shared" si="2"/>
        <v>0</v>
      </c>
      <c r="F76" s="27">
        <f t="shared" si="3"/>
        <v>0</v>
      </c>
    </row>
    <row r="77" spans="1:6" x14ac:dyDescent="0.25">
      <c r="A77" s="25" t="s">
        <v>370</v>
      </c>
      <c r="B77" s="26">
        <v>48161028.405000001</v>
      </c>
      <c r="C77" s="26">
        <v>47932435.979999997</v>
      </c>
      <c r="D77" s="26">
        <v>43448929.625</v>
      </c>
      <c r="E77" s="27">
        <f t="shared" si="2"/>
        <v>228592.42500000447</v>
      </c>
      <c r="F77" s="27">
        <f t="shared" si="3"/>
        <v>4712098.7800000012</v>
      </c>
    </row>
    <row r="78" spans="1:6" hidden="1" x14ac:dyDescent="0.25">
      <c r="A78" s="25" t="s">
        <v>371</v>
      </c>
      <c r="B78" s="26">
        <v>0</v>
      </c>
      <c r="C78" s="26">
        <v>0</v>
      </c>
      <c r="D78" s="26">
        <v>0</v>
      </c>
      <c r="E78" s="27">
        <f t="shared" si="2"/>
        <v>0</v>
      </c>
      <c r="F78" s="27">
        <f t="shared" si="3"/>
        <v>0</v>
      </c>
    </row>
    <row r="79" spans="1:6" x14ac:dyDescent="0.25">
      <c r="A79" s="25" t="s">
        <v>372</v>
      </c>
      <c r="B79" s="26">
        <v>42369153.835000001</v>
      </c>
      <c r="C79" s="26">
        <v>19807908.199999999</v>
      </c>
      <c r="D79" s="26">
        <v>40501812.844999999</v>
      </c>
      <c r="E79" s="27">
        <f t="shared" si="2"/>
        <v>22561245.635000002</v>
      </c>
      <c r="F79" s="27">
        <f t="shared" si="3"/>
        <v>1867340.9900000021</v>
      </c>
    </row>
    <row r="80" spans="1:6" x14ac:dyDescent="0.25">
      <c r="A80" s="25" t="s">
        <v>373</v>
      </c>
      <c r="B80" s="26">
        <v>-301883293.82999998</v>
      </c>
      <c r="C80" s="26">
        <v>-298865509.44</v>
      </c>
      <c r="D80" s="26">
        <v>-280511044.46499997</v>
      </c>
      <c r="E80" s="27">
        <f t="shared" si="2"/>
        <v>-3017784.3899999857</v>
      </c>
      <c r="F80" s="27">
        <f t="shared" si="3"/>
        <v>-21372249.36500001</v>
      </c>
    </row>
    <row r="81" spans="1:6" x14ac:dyDescent="0.25">
      <c r="A81" s="25" t="s">
        <v>374</v>
      </c>
      <c r="B81" s="26">
        <v>-2487370.83</v>
      </c>
      <c r="C81" s="26">
        <v>-2587370.83</v>
      </c>
      <c r="D81" s="26">
        <v>-1361491.2</v>
      </c>
      <c r="E81" s="27">
        <f t="shared" si="2"/>
        <v>100000</v>
      </c>
      <c r="F81" s="27">
        <f t="shared" si="3"/>
        <v>-1125879.6300000001</v>
      </c>
    </row>
    <row r="82" spans="1:6" x14ac:dyDescent="0.25">
      <c r="A82" s="25" t="s">
        <v>375</v>
      </c>
      <c r="B82" s="26">
        <v>786412.14</v>
      </c>
      <c r="C82" s="26">
        <v>727979.12</v>
      </c>
      <c r="D82" s="26">
        <v>588981.68999999994</v>
      </c>
      <c r="E82" s="27">
        <f t="shared" si="2"/>
        <v>58433.020000000019</v>
      </c>
      <c r="F82" s="27">
        <f t="shared" si="3"/>
        <v>197430.45000000007</v>
      </c>
    </row>
    <row r="83" spans="1:6" x14ac:dyDescent="0.25">
      <c r="A83" s="25" t="s">
        <v>376</v>
      </c>
      <c r="B83" s="26">
        <v>-30092.36</v>
      </c>
      <c r="C83" s="26">
        <v>-30063.56</v>
      </c>
      <c r="D83" s="26">
        <v>-29705.06</v>
      </c>
      <c r="E83" s="27">
        <f t="shared" si="2"/>
        <v>-28.799999999999272</v>
      </c>
      <c r="F83" s="27">
        <f t="shared" si="3"/>
        <v>-387.29999999999927</v>
      </c>
    </row>
    <row r="84" spans="1:6" x14ac:dyDescent="0.25">
      <c r="A84" s="25" t="s">
        <v>377</v>
      </c>
      <c r="B84" s="26">
        <v>11333572.949999999</v>
      </c>
      <c r="C84" s="26">
        <v>10541432.18</v>
      </c>
      <c r="D84" s="26">
        <v>10134610.48</v>
      </c>
      <c r="E84" s="27">
        <f t="shared" si="2"/>
        <v>792140.76999999955</v>
      </c>
      <c r="F84" s="27">
        <f t="shared" si="3"/>
        <v>1198962.4699999988</v>
      </c>
    </row>
    <row r="85" spans="1:6" x14ac:dyDescent="0.25">
      <c r="A85" s="25" t="s">
        <v>378</v>
      </c>
      <c r="B85" s="26">
        <v>493118.06</v>
      </c>
      <c r="C85" s="26">
        <v>0</v>
      </c>
      <c r="D85" s="26">
        <v>861913.46</v>
      </c>
      <c r="E85" s="27">
        <f t="shared" si="2"/>
        <v>493118.06</v>
      </c>
      <c r="F85" s="27">
        <f t="shared" si="3"/>
        <v>-368795.39999999997</v>
      </c>
    </row>
    <row r="86" spans="1:6" hidden="1" x14ac:dyDescent="0.25">
      <c r="A86" s="25" t="s">
        <v>379</v>
      </c>
      <c r="B86" s="26">
        <v>0</v>
      </c>
      <c r="C86" s="26">
        <v>0</v>
      </c>
      <c r="D86" s="26">
        <v>0</v>
      </c>
      <c r="E86" s="27">
        <f t="shared" si="2"/>
        <v>0</v>
      </c>
      <c r="F86" s="27">
        <f t="shared" si="3"/>
        <v>0</v>
      </c>
    </row>
    <row r="87" spans="1:6" hidden="1" x14ac:dyDescent="0.25">
      <c r="A87" s="25" t="s">
        <v>380</v>
      </c>
      <c r="B87" s="26">
        <v>0</v>
      </c>
      <c r="C87" s="26">
        <v>0</v>
      </c>
      <c r="D87" s="26">
        <v>0</v>
      </c>
      <c r="E87" s="27">
        <f t="shared" si="2"/>
        <v>0</v>
      </c>
      <c r="F87" s="27">
        <f t="shared" si="3"/>
        <v>0</v>
      </c>
    </row>
    <row r="88" spans="1:6" hidden="1" x14ac:dyDescent="0.25">
      <c r="A88" s="25" t="s">
        <v>381</v>
      </c>
      <c r="B88" s="26">
        <v>0</v>
      </c>
      <c r="C88" s="26">
        <v>0</v>
      </c>
      <c r="D88" s="26">
        <v>0</v>
      </c>
      <c r="E88" s="27">
        <f t="shared" si="2"/>
        <v>0</v>
      </c>
      <c r="F88" s="27">
        <f t="shared" si="3"/>
        <v>0</v>
      </c>
    </row>
    <row r="89" spans="1:6" hidden="1" x14ac:dyDescent="0.25">
      <c r="A89" s="25" t="s">
        <v>382</v>
      </c>
      <c r="B89" s="26">
        <v>0</v>
      </c>
      <c r="C89" s="26">
        <v>0</v>
      </c>
      <c r="D89" s="26">
        <v>0</v>
      </c>
      <c r="E89" s="27">
        <f t="shared" si="2"/>
        <v>0</v>
      </c>
      <c r="F89" s="27">
        <f t="shared" si="3"/>
        <v>0</v>
      </c>
    </row>
    <row r="90" spans="1:6" x14ac:dyDescent="0.25">
      <c r="A90" s="25" t="s">
        <v>383</v>
      </c>
      <c r="B90" s="26">
        <v>265258.15999999997</v>
      </c>
      <c r="C90" s="26">
        <v>265258.15999999997</v>
      </c>
      <c r="D90" s="26">
        <v>262832.61</v>
      </c>
      <c r="E90" s="27">
        <f t="shared" si="2"/>
        <v>0</v>
      </c>
      <c r="F90" s="27">
        <f t="shared" si="3"/>
        <v>2425.5499999999884</v>
      </c>
    </row>
    <row r="91" spans="1:6" x14ac:dyDescent="0.25">
      <c r="A91" s="25" t="s">
        <v>384</v>
      </c>
      <c r="B91" s="26">
        <v>25138137.850000001</v>
      </c>
      <c r="C91" s="26">
        <v>26066073.300000001</v>
      </c>
      <c r="D91" s="26">
        <v>26866412.050000001</v>
      </c>
      <c r="E91" s="27">
        <f t="shared" si="2"/>
        <v>-927935.44999999925</v>
      </c>
      <c r="F91" s="27">
        <f t="shared" si="3"/>
        <v>-1728274.1999999993</v>
      </c>
    </row>
    <row r="92" spans="1:6" x14ac:dyDescent="0.25">
      <c r="A92" s="25" t="s">
        <v>385</v>
      </c>
      <c r="B92" s="26">
        <v>-604306.55000000005</v>
      </c>
      <c r="C92" s="26">
        <v>-605663.69999999995</v>
      </c>
      <c r="D92" s="26">
        <v>-439711.15</v>
      </c>
      <c r="E92" s="27">
        <f t="shared" si="2"/>
        <v>1357.1499999999069</v>
      </c>
      <c r="F92" s="27">
        <f t="shared" si="3"/>
        <v>-164595.40000000002</v>
      </c>
    </row>
    <row r="93" spans="1:6" x14ac:dyDescent="0.25">
      <c r="A93" s="25" t="s">
        <v>386</v>
      </c>
      <c r="B93" s="26">
        <v>764081.82</v>
      </c>
      <c r="C93" s="26">
        <v>1112610.8700000001</v>
      </c>
      <c r="D93" s="26">
        <v>925838.59</v>
      </c>
      <c r="E93" s="27">
        <f t="shared" si="2"/>
        <v>-348529.05000000016</v>
      </c>
      <c r="F93" s="27">
        <f t="shared" si="3"/>
        <v>-161756.77000000002</v>
      </c>
    </row>
    <row r="94" spans="1:6" x14ac:dyDescent="0.25">
      <c r="A94" s="25" t="s">
        <v>387</v>
      </c>
      <c r="B94" s="26">
        <v>311163729.44</v>
      </c>
      <c r="C94" s="26">
        <v>311163729.44</v>
      </c>
      <c r="D94" s="26">
        <v>311033845.04000002</v>
      </c>
      <c r="E94" s="27">
        <f t="shared" si="2"/>
        <v>0</v>
      </c>
      <c r="F94" s="27">
        <f t="shared" si="3"/>
        <v>129884.39999997616</v>
      </c>
    </row>
    <row r="95" spans="1:6" x14ac:dyDescent="0.25">
      <c r="A95" s="25" t="s">
        <v>388</v>
      </c>
      <c r="B95" s="26">
        <v>3431158.58</v>
      </c>
      <c r="C95" s="26">
        <v>3431158.58</v>
      </c>
      <c r="D95" s="26">
        <v>3403836.35</v>
      </c>
      <c r="E95" s="27">
        <f t="shared" si="2"/>
        <v>0</v>
      </c>
      <c r="F95" s="27">
        <f t="shared" si="3"/>
        <v>27322.229999999981</v>
      </c>
    </row>
    <row r="96" spans="1:6" x14ac:dyDescent="0.25">
      <c r="A96" s="25" t="s">
        <v>389</v>
      </c>
      <c r="B96" s="26">
        <v>975474366.08000004</v>
      </c>
      <c r="C96" s="26">
        <v>968930199.67999995</v>
      </c>
      <c r="D96" s="26">
        <v>911813578.60000002</v>
      </c>
      <c r="E96" s="27">
        <f t="shared" si="2"/>
        <v>6544166.4000000954</v>
      </c>
      <c r="F96" s="27">
        <f t="shared" si="3"/>
        <v>63660787.480000019</v>
      </c>
    </row>
    <row r="97" spans="1:8" hidden="1" x14ac:dyDescent="0.25">
      <c r="A97" s="25" t="s">
        <v>390</v>
      </c>
      <c r="B97" s="26">
        <v>0</v>
      </c>
      <c r="C97" s="26">
        <v>0</v>
      </c>
      <c r="D97" s="26">
        <v>0</v>
      </c>
      <c r="E97" s="27">
        <f t="shared" si="2"/>
        <v>0</v>
      </c>
      <c r="F97" s="27">
        <f t="shared" si="3"/>
        <v>0</v>
      </c>
    </row>
    <row r="98" spans="1:8" x14ac:dyDescent="0.25">
      <c r="A98" s="25" t="s">
        <v>391</v>
      </c>
      <c r="B98" s="26">
        <v>69934599.219999999</v>
      </c>
      <c r="C98" s="26">
        <v>79604784.230000004</v>
      </c>
      <c r="D98" s="26">
        <v>83472789.659999996</v>
      </c>
      <c r="E98" s="27">
        <f t="shared" si="2"/>
        <v>-9670185.0100000054</v>
      </c>
      <c r="F98" s="27">
        <f t="shared" si="3"/>
        <v>-13538190.439999998</v>
      </c>
    </row>
    <row r="99" spans="1:8" x14ac:dyDescent="0.25">
      <c r="A99" s="25" t="s">
        <v>392</v>
      </c>
      <c r="B99" s="26">
        <v>132918419.09</v>
      </c>
      <c r="C99" s="26">
        <v>184374378.53999999</v>
      </c>
      <c r="D99" s="26">
        <v>126997508.73999999</v>
      </c>
      <c r="E99" s="27">
        <f t="shared" si="2"/>
        <v>-51455959.449999988</v>
      </c>
      <c r="F99" s="27">
        <f t="shared" si="3"/>
        <v>5920910.3500000089</v>
      </c>
    </row>
    <row r="100" spans="1:8" x14ac:dyDescent="0.25">
      <c r="A100" s="25" t="s">
        <v>393</v>
      </c>
      <c r="B100" s="26">
        <v>14116740.710000001</v>
      </c>
      <c r="C100" s="26">
        <v>0</v>
      </c>
      <c r="D100" s="26">
        <v>0</v>
      </c>
      <c r="E100" s="27">
        <f t="shared" si="2"/>
        <v>14116740.710000001</v>
      </c>
      <c r="F100" s="27">
        <f t="shared" si="3"/>
        <v>14116740.710000001</v>
      </c>
    </row>
    <row r="101" spans="1:8" x14ac:dyDescent="0.25">
      <c r="A101" s="25" t="s">
        <v>394</v>
      </c>
      <c r="B101" s="26">
        <v>-1277644480.1099999</v>
      </c>
      <c r="C101" s="26">
        <v>-1276727109.24</v>
      </c>
      <c r="D101" s="26">
        <v>-1378788592.25</v>
      </c>
      <c r="E101" s="27">
        <f t="shared" si="2"/>
        <v>-917370.86999988556</v>
      </c>
      <c r="F101" s="27">
        <f t="shared" si="3"/>
        <v>101144112.1400001</v>
      </c>
    </row>
    <row r="102" spans="1:8" hidden="1" x14ac:dyDescent="0.25">
      <c r="A102" s="25" t="s">
        <v>395</v>
      </c>
      <c r="B102" s="26">
        <v>0</v>
      </c>
      <c r="C102" s="26">
        <v>0</v>
      </c>
      <c r="D102" s="26">
        <v>0</v>
      </c>
      <c r="E102" s="27">
        <f t="shared" si="2"/>
        <v>0</v>
      </c>
      <c r="F102" s="27">
        <f t="shared" si="3"/>
        <v>0</v>
      </c>
    </row>
    <row r="103" spans="1:8" hidden="1" x14ac:dyDescent="0.25">
      <c r="A103" s="25" t="s">
        <v>396</v>
      </c>
      <c r="B103" s="26">
        <v>0</v>
      </c>
      <c r="C103" s="26">
        <v>0</v>
      </c>
      <c r="D103" s="26">
        <v>0</v>
      </c>
      <c r="E103" s="27">
        <f t="shared" si="2"/>
        <v>0</v>
      </c>
      <c r="F103" s="27">
        <f t="shared" si="3"/>
        <v>0</v>
      </c>
    </row>
    <row r="104" spans="1:8" hidden="1" x14ac:dyDescent="0.25">
      <c r="A104" s="25" t="s">
        <v>397</v>
      </c>
      <c r="B104" s="26">
        <v>0</v>
      </c>
      <c r="C104" s="26">
        <v>0</v>
      </c>
      <c r="D104" s="26">
        <v>0</v>
      </c>
      <c r="E104" s="27">
        <f t="shared" si="2"/>
        <v>0</v>
      </c>
      <c r="F104" s="27">
        <f t="shared" si="3"/>
        <v>0</v>
      </c>
    </row>
    <row r="105" spans="1:8" hidden="1" x14ac:dyDescent="0.25">
      <c r="A105" s="25" t="s">
        <v>398</v>
      </c>
      <c r="B105" s="26">
        <v>0</v>
      </c>
      <c r="C105" s="26">
        <v>0</v>
      </c>
      <c r="D105" s="26">
        <v>0</v>
      </c>
      <c r="E105" s="27">
        <f t="shared" si="2"/>
        <v>0</v>
      </c>
      <c r="F105" s="27">
        <f t="shared" si="3"/>
        <v>0</v>
      </c>
    </row>
    <row r="106" spans="1:8" hidden="1" x14ac:dyDescent="0.25">
      <c r="A106" s="25" t="s">
        <v>399</v>
      </c>
      <c r="B106" s="28"/>
      <c r="C106" s="28"/>
      <c r="D106" s="28"/>
      <c r="E106" s="27">
        <f t="shared" si="2"/>
        <v>0</v>
      </c>
      <c r="F106" s="27">
        <f t="shared" si="3"/>
        <v>0</v>
      </c>
    </row>
    <row r="107" spans="1:8" x14ac:dyDescent="0.25">
      <c r="A107" s="25" t="s">
        <v>400</v>
      </c>
      <c r="B107" s="26">
        <v>-180175573.66</v>
      </c>
      <c r="C107" s="26">
        <v>-180175573.66</v>
      </c>
      <c r="D107" s="26">
        <v>-28197290.670000002</v>
      </c>
      <c r="E107" s="27">
        <f t="shared" si="2"/>
        <v>0</v>
      </c>
      <c r="F107" s="27">
        <f t="shared" si="3"/>
        <v>-151978282.99000001</v>
      </c>
    </row>
    <row r="108" spans="1:8" x14ac:dyDescent="0.25">
      <c r="A108" s="25" t="s">
        <v>401</v>
      </c>
      <c r="B108" s="26">
        <v>6970181.6799999904</v>
      </c>
      <c r="C108" s="28"/>
      <c r="D108" s="26">
        <v>17264955.57</v>
      </c>
      <c r="E108" s="27">
        <f t="shared" si="2"/>
        <v>6970181.6799999904</v>
      </c>
      <c r="F108" s="27">
        <f t="shared" si="3"/>
        <v>-10294773.89000001</v>
      </c>
      <c r="H108" s="11">
        <f>B108+B110</f>
        <v>7569250.0199999902</v>
      </c>
    </row>
    <row r="109" spans="1:8" x14ac:dyDescent="0.25">
      <c r="A109" s="25" t="s">
        <v>402</v>
      </c>
      <c r="B109" s="28"/>
      <c r="C109" s="26">
        <v>9391917.1899999995</v>
      </c>
      <c r="D109" s="28"/>
      <c r="E109" s="27">
        <f t="shared" si="2"/>
        <v>-9391917.1899999995</v>
      </c>
      <c r="F109" s="27">
        <f t="shared" si="3"/>
        <v>0</v>
      </c>
    </row>
    <row r="110" spans="1:8" x14ac:dyDescent="0.25">
      <c r="A110" s="25" t="s">
        <v>403</v>
      </c>
      <c r="B110" s="26">
        <v>599068.34</v>
      </c>
      <c r="C110" s="26">
        <v>597843.62</v>
      </c>
      <c r="D110" s="26">
        <v>693266.04</v>
      </c>
      <c r="E110" s="27">
        <f t="shared" si="2"/>
        <v>1224.7199999999721</v>
      </c>
      <c r="F110" s="27">
        <f t="shared" si="3"/>
        <v>-94197.70000000007</v>
      </c>
    </row>
    <row r="111" spans="1:8" x14ac:dyDescent="0.25">
      <c r="A111" s="25" t="s">
        <v>404</v>
      </c>
      <c r="B111" s="26">
        <f>SUM(B$58:B110)</f>
        <v>3180522047.315001</v>
      </c>
      <c r="C111" s="26">
        <f>SUM(C$58:C110)</f>
        <v>3208440474.2849994</v>
      </c>
      <c r="D111" s="26">
        <f>SUM(D$58:D110)</f>
        <v>3273262556.4749999</v>
      </c>
      <c r="E111" s="27">
        <f t="shared" si="2"/>
        <v>-27918426.96999836</v>
      </c>
      <c r="F111" s="27">
        <f t="shared" si="3"/>
        <v>-92740509.159998894</v>
      </c>
    </row>
    <row r="112" spans="1:8" ht="15.75" thickBot="1" x14ac:dyDescent="0.3">
      <c r="A112" s="41" t="s">
        <v>405</v>
      </c>
      <c r="B112" s="47">
        <f>IF(B111=0,0,B$46/B111)</f>
        <v>0.11940435006592724</v>
      </c>
      <c r="C112" s="47">
        <f>IF(C111=0,0,C$46/C111)</f>
        <v>0.11940071147973272</v>
      </c>
      <c r="D112" s="47">
        <f>IF(D111=0,0,D$46/D111)</f>
        <v>0.16992157475108674</v>
      </c>
      <c r="E112" s="48"/>
      <c r="F112" s="48"/>
    </row>
    <row r="113" spans="1:6" ht="15.75" thickBot="1" x14ac:dyDescent="0.3"/>
    <row r="114" spans="1:6" ht="30" x14ac:dyDescent="0.25">
      <c r="A114" s="49" t="s">
        <v>406</v>
      </c>
      <c r="B114" s="50">
        <f>IF(B$111=0,0,B$5/B$111)</f>
        <v>0.12504385436527396</v>
      </c>
      <c r="C114" s="50">
        <f>IF(C$111=0,0,C$5/C$111)</f>
        <v>0.11940071147973272</v>
      </c>
      <c r="D114" s="50">
        <f>IF(D$111=0,0,D$5/D$111)</f>
        <v>0.16164980545276378</v>
      </c>
      <c r="E114" s="51">
        <f>$B114-$C114</f>
        <v>5.6431428855412413E-3</v>
      </c>
      <c r="F114" s="23">
        <f>$B114-$D114</f>
        <v>-3.6605951087489819E-2</v>
      </c>
    </row>
    <row r="115" spans="1:6" x14ac:dyDescent="0.25">
      <c r="A115" s="25" t="s">
        <v>407</v>
      </c>
      <c r="B115" s="52">
        <v>0</v>
      </c>
      <c r="C115" s="52">
        <v>0</v>
      </c>
      <c r="D115" s="52">
        <v>0</v>
      </c>
      <c r="E115" s="27">
        <f>$B115-$C115</f>
        <v>0</v>
      </c>
      <c r="F115" s="27">
        <f>$B115-$D115</f>
        <v>0</v>
      </c>
    </row>
    <row r="116" spans="1:6" x14ac:dyDescent="0.25">
      <c r="A116" s="25" t="s">
        <v>408</v>
      </c>
      <c r="B116" s="26">
        <f>B$111*B115</f>
        <v>0</v>
      </c>
      <c r="C116" s="26">
        <f>C$111*C115</f>
        <v>0</v>
      </c>
      <c r="D116" s="26">
        <f>D$111*D115</f>
        <v>0</v>
      </c>
      <c r="E116" s="27">
        <f>$B116-$C116</f>
        <v>0</v>
      </c>
      <c r="F116" s="27">
        <f>$B116-$D116</f>
        <v>0</v>
      </c>
    </row>
    <row r="117" spans="1:6" ht="15.75" thickBot="1" x14ac:dyDescent="0.3">
      <c r="A117" s="53" t="s">
        <v>409</v>
      </c>
      <c r="B117" s="47">
        <f>B114-B115</f>
        <v>0.12504385436527396</v>
      </c>
      <c r="C117" s="47">
        <f>C114-C115</f>
        <v>0.11940071147973272</v>
      </c>
      <c r="D117" s="47">
        <f>D114-D115</f>
        <v>0.16164980545276378</v>
      </c>
      <c r="E117" s="43">
        <f>$B117-$C117</f>
        <v>5.6431428855412413E-3</v>
      </c>
      <c r="F117" s="43">
        <f>$B117-$D117</f>
        <v>-3.6605951087489819E-2</v>
      </c>
    </row>
    <row r="118" spans="1:6" ht="15.75" thickBot="1" x14ac:dyDescent="0.3"/>
    <row r="119" spans="1:6" ht="30.75" thickBot="1" x14ac:dyDescent="0.3">
      <c r="A119" s="44" t="s">
        <v>410</v>
      </c>
      <c r="B119" s="45">
        <f>DATE(2018,8,1)</f>
        <v>43313</v>
      </c>
      <c r="C119" s="45">
        <f>DATE(2018,7,31)</f>
        <v>43312</v>
      </c>
      <c r="D119" s="45">
        <f>DATE(2018,7,1)</f>
        <v>43282</v>
      </c>
      <c r="E119" s="46" t="s">
        <v>308</v>
      </c>
      <c r="F119" s="54"/>
    </row>
    <row r="120" spans="1:6" x14ac:dyDescent="0.25">
      <c r="A120" s="25" t="s">
        <v>411</v>
      </c>
      <c r="B120" s="26">
        <v>167019931.34999999</v>
      </c>
      <c r="C120" s="26">
        <v>175686625.63999999</v>
      </c>
      <c r="D120" s="26">
        <v>161679421.43000001</v>
      </c>
      <c r="E120" s="27">
        <f t="shared" ref="E120:E159" si="4">$B120-$C120</f>
        <v>-8666694.2899999917</v>
      </c>
      <c r="F120" s="27">
        <f t="shared" ref="F120:F159" si="5">$B120-$D120</f>
        <v>5340509.9199999869</v>
      </c>
    </row>
    <row r="121" spans="1:6" hidden="1" x14ac:dyDescent="0.25">
      <c r="A121" s="25" t="s">
        <v>412</v>
      </c>
      <c r="B121" s="26">
        <v>0</v>
      </c>
      <c r="C121" s="26">
        <v>0</v>
      </c>
      <c r="D121" s="26">
        <v>0</v>
      </c>
      <c r="E121" s="27">
        <f t="shared" si="4"/>
        <v>0</v>
      </c>
      <c r="F121" s="27">
        <f t="shared" si="5"/>
        <v>0</v>
      </c>
    </row>
    <row r="122" spans="1:6" x14ac:dyDescent="0.25">
      <c r="A122" s="25" t="s">
        <v>413</v>
      </c>
      <c r="B122" s="26">
        <v>191012909.02000001</v>
      </c>
      <c r="C122" s="26">
        <v>244740590.87</v>
      </c>
      <c r="D122" s="26">
        <v>113540905.18000001</v>
      </c>
      <c r="E122" s="27">
        <f t="shared" si="4"/>
        <v>-53727681.849999994</v>
      </c>
      <c r="F122" s="27">
        <f t="shared" si="5"/>
        <v>77472003.840000004</v>
      </c>
    </row>
    <row r="123" spans="1:6" x14ac:dyDescent="0.25">
      <c r="A123" s="25" t="s">
        <v>351</v>
      </c>
      <c r="B123" s="26">
        <v>60175486.229999997</v>
      </c>
      <c r="C123" s="26">
        <v>59796844.880000003</v>
      </c>
      <c r="D123" s="26">
        <v>101053968.95</v>
      </c>
      <c r="E123" s="27">
        <f t="shared" si="4"/>
        <v>378641.34999999404</v>
      </c>
      <c r="F123" s="27">
        <f t="shared" si="5"/>
        <v>-40878482.720000006</v>
      </c>
    </row>
    <row r="124" spans="1:6" x14ac:dyDescent="0.25">
      <c r="A124" s="25" t="s">
        <v>414</v>
      </c>
      <c r="B124" s="26">
        <v>1916815.19</v>
      </c>
      <c r="C124" s="26">
        <v>1449554.72</v>
      </c>
      <c r="D124" s="26">
        <v>2851065.71</v>
      </c>
      <c r="E124" s="27">
        <f t="shared" si="4"/>
        <v>467260.47</v>
      </c>
      <c r="F124" s="27">
        <f t="shared" si="5"/>
        <v>-934250.52</v>
      </c>
    </row>
    <row r="125" spans="1:6" hidden="1" x14ac:dyDescent="0.25">
      <c r="A125" s="25" t="s">
        <v>415</v>
      </c>
      <c r="B125" s="26">
        <v>0</v>
      </c>
      <c r="C125" s="26">
        <v>0</v>
      </c>
      <c r="D125" s="26">
        <v>0</v>
      </c>
      <c r="E125" s="27">
        <f t="shared" si="4"/>
        <v>0</v>
      </c>
      <c r="F125" s="27">
        <f t="shared" si="5"/>
        <v>0</v>
      </c>
    </row>
    <row r="126" spans="1:6" x14ac:dyDescent="0.25">
      <c r="A126" s="25" t="s">
        <v>416</v>
      </c>
      <c r="B126" s="26">
        <v>118378841.05</v>
      </c>
      <c r="C126" s="26">
        <v>181604318.00999999</v>
      </c>
      <c r="D126" s="26">
        <v>126887288.31999999</v>
      </c>
      <c r="E126" s="27">
        <f t="shared" si="4"/>
        <v>-63225476.959999993</v>
      </c>
      <c r="F126" s="27">
        <f t="shared" si="5"/>
        <v>-8508447.2699999958</v>
      </c>
    </row>
    <row r="127" spans="1:6" hidden="1" x14ac:dyDescent="0.25">
      <c r="A127" s="25" t="s">
        <v>417</v>
      </c>
      <c r="B127" s="26">
        <v>0</v>
      </c>
      <c r="C127" s="26">
        <v>0</v>
      </c>
      <c r="D127" s="26">
        <v>0</v>
      </c>
      <c r="E127" s="27">
        <f t="shared" si="4"/>
        <v>0</v>
      </c>
      <c r="F127" s="27">
        <f t="shared" si="5"/>
        <v>0</v>
      </c>
    </row>
    <row r="128" spans="1:6" x14ac:dyDescent="0.25">
      <c r="A128" s="25" t="s">
        <v>418</v>
      </c>
      <c r="B128" s="26">
        <v>972182.82</v>
      </c>
      <c r="C128" s="26">
        <v>0</v>
      </c>
      <c r="D128" s="26">
        <v>1829208.5</v>
      </c>
      <c r="E128" s="27">
        <f t="shared" si="4"/>
        <v>972182.82</v>
      </c>
      <c r="F128" s="27">
        <f t="shared" si="5"/>
        <v>-857025.68</v>
      </c>
    </row>
    <row r="129" spans="1:6" hidden="1" x14ac:dyDescent="0.25">
      <c r="A129" s="25" t="s">
        <v>363</v>
      </c>
      <c r="B129" s="26">
        <v>0</v>
      </c>
      <c r="C129" s="26">
        <v>0</v>
      </c>
      <c r="D129" s="26">
        <v>0</v>
      </c>
      <c r="E129" s="27">
        <f t="shared" si="4"/>
        <v>0</v>
      </c>
      <c r="F129" s="27">
        <f t="shared" si="5"/>
        <v>0</v>
      </c>
    </row>
    <row r="130" spans="1:6" x14ac:dyDescent="0.25">
      <c r="A130" s="25" t="s">
        <v>364</v>
      </c>
      <c r="B130" s="26">
        <v>15272066.380000001</v>
      </c>
      <c r="C130" s="26">
        <v>17898233.879999999</v>
      </c>
      <c r="D130" s="26">
        <v>21636386.390000001</v>
      </c>
      <c r="E130" s="27">
        <f t="shared" si="4"/>
        <v>-2626167.4999999981</v>
      </c>
      <c r="F130" s="27">
        <f t="shared" si="5"/>
        <v>-6364320.0099999998</v>
      </c>
    </row>
    <row r="131" spans="1:6" hidden="1" x14ac:dyDescent="0.25">
      <c r="A131" s="25" t="s">
        <v>365</v>
      </c>
      <c r="B131" s="26">
        <v>0</v>
      </c>
      <c r="C131" s="26">
        <v>0</v>
      </c>
      <c r="D131" s="26">
        <v>0</v>
      </c>
      <c r="E131" s="27">
        <f t="shared" si="4"/>
        <v>0</v>
      </c>
      <c r="F131" s="27">
        <f t="shared" si="5"/>
        <v>0</v>
      </c>
    </row>
    <row r="132" spans="1:6" x14ac:dyDescent="0.25">
      <c r="A132" s="25" t="s">
        <v>419</v>
      </c>
      <c r="B132" s="26">
        <v>3213984260.3899999</v>
      </c>
      <c r="C132" s="26">
        <v>3184346709.1700001</v>
      </c>
      <c r="D132" s="26">
        <v>3293640630.8200002</v>
      </c>
      <c r="E132" s="27">
        <f t="shared" si="4"/>
        <v>29637551.21999979</v>
      </c>
      <c r="F132" s="27">
        <f t="shared" si="5"/>
        <v>-79656370.430000305</v>
      </c>
    </row>
    <row r="133" spans="1:6" hidden="1" x14ac:dyDescent="0.25">
      <c r="A133" s="25" t="s">
        <v>368</v>
      </c>
      <c r="B133" s="26">
        <v>0</v>
      </c>
      <c r="C133" s="26">
        <v>0</v>
      </c>
      <c r="D133" s="26">
        <v>0</v>
      </c>
      <c r="E133" s="27">
        <f t="shared" si="4"/>
        <v>0</v>
      </c>
      <c r="F133" s="27">
        <f t="shared" si="5"/>
        <v>0</v>
      </c>
    </row>
    <row r="134" spans="1:6" x14ac:dyDescent="0.25">
      <c r="A134" s="25" t="s">
        <v>420</v>
      </c>
      <c r="B134" s="26">
        <v>51301297.549999997</v>
      </c>
      <c r="C134" s="26">
        <v>51076394.479999997</v>
      </c>
      <c r="D134" s="26">
        <v>45820056.299999997</v>
      </c>
      <c r="E134" s="27">
        <f t="shared" si="4"/>
        <v>224903.0700000003</v>
      </c>
      <c r="F134" s="27">
        <f t="shared" si="5"/>
        <v>5481241.25</v>
      </c>
    </row>
    <row r="135" spans="1:6" x14ac:dyDescent="0.25">
      <c r="A135" s="25" t="s">
        <v>421</v>
      </c>
      <c r="B135" s="26">
        <v>42422219.93</v>
      </c>
      <c r="C135" s="26">
        <v>19807908.199999999</v>
      </c>
      <c r="D135" s="26">
        <v>40544486.229999997</v>
      </c>
      <c r="E135" s="27">
        <f t="shared" si="4"/>
        <v>22614311.73</v>
      </c>
      <c r="F135" s="27">
        <f t="shared" si="5"/>
        <v>1877733.700000003</v>
      </c>
    </row>
    <row r="136" spans="1:6" hidden="1" x14ac:dyDescent="0.25">
      <c r="A136" s="25" t="s">
        <v>422</v>
      </c>
      <c r="B136" s="26">
        <v>0</v>
      </c>
      <c r="C136" s="26">
        <v>0</v>
      </c>
      <c r="D136" s="26">
        <v>0</v>
      </c>
      <c r="E136" s="27">
        <f t="shared" si="4"/>
        <v>0</v>
      </c>
      <c r="F136" s="27">
        <f t="shared" si="5"/>
        <v>0</v>
      </c>
    </row>
    <row r="137" spans="1:6" x14ac:dyDescent="0.25">
      <c r="A137" s="25" t="s">
        <v>375</v>
      </c>
      <c r="B137" s="26">
        <v>786412.14</v>
      </c>
      <c r="C137" s="26">
        <v>727979.12</v>
      </c>
      <c r="D137" s="26">
        <v>588981.68999999994</v>
      </c>
      <c r="E137" s="27">
        <f t="shared" si="4"/>
        <v>58433.020000000019</v>
      </c>
      <c r="F137" s="27">
        <f t="shared" si="5"/>
        <v>197430.45000000007</v>
      </c>
    </row>
    <row r="138" spans="1:6" hidden="1" x14ac:dyDescent="0.25">
      <c r="A138" s="25" t="s">
        <v>376</v>
      </c>
      <c r="B138" s="26">
        <v>0</v>
      </c>
      <c r="C138" s="26">
        <v>0</v>
      </c>
      <c r="D138" s="26">
        <v>0</v>
      </c>
      <c r="E138" s="27">
        <f t="shared" si="4"/>
        <v>0</v>
      </c>
      <c r="F138" s="27">
        <f t="shared" si="5"/>
        <v>0</v>
      </c>
    </row>
    <row r="139" spans="1:6" x14ac:dyDescent="0.25">
      <c r="A139" s="25" t="s">
        <v>423</v>
      </c>
      <c r="B139" s="26">
        <v>11333572.949999999</v>
      </c>
      <c r="C139" s="26">
        <v>10541432.18</v>
      </c>
      <c r="D139" s="26">
        <v>10134610.48</v>
      </c>
      <c r="E139" s="27">
        <f t="shared" si="4"/>
        <v>792140.76999999955</v>
      </c>
      <c r="F139" s="27">
        <f t="shared" si="5"/>
        <v>1198962.4699999988</v>
      </c>
    </row>
    <row r="140" spans="1:6" x14ac:dyDescent="0.25">
      <c r="A140" s="25" t="s">
        <v>424</v>
      </c>
      <c r="B140" s="26">
        <v>493118.06</v>
      </c>
      <c r="C140" s="26">
        <v>0</v>
      </c>
      <c r="D140" s="26">
        <v>861913.46</v>
      </c>
      <c r="E140" s="27">
        <f t="shared" si="4"/>
        <v>493118.06</v>
      </c>
      <c r="F140" s="27">
        <f t="shared" si="5"/>
        <v>-368795.39999999997</v>
      </c>
    </row>
    <row r="141" spans="1:6" hidden="1" x14ac:dyDescent="0.25">
      <c r="A141" s="25" t="s">
        <v>425</v>
      </c>
      <c r="B141" s="26">
        <v>0</v>
      </c>
      <c r="C141" s="26">
        <v>0</v>
      </c>
      <c r="D141" s="26">
        <v>0</v>
      </c>
      <c r="E141" s="27">
        <f t="shared" si="4"/>
        <v>0</v>
      </c>
      <c r="F141" s="27">
        <f t="shared" si="5"/>
        <v>0</v>
      </c>
    </row>
    <row r="142" spans="1:6" hidden="1" x14ac:dyDescent="0.25">
      <c r="A142" s="25" t="s">
        <v>382</v>
      </c>
      <c r="B142" s="26">
        <v>0</v>
      </c>
      <c r="C142" s="26">
        <v>0</v>
      </c>
      <c r="D142" s="26">
        <v>0</v>
      </c>
      <c r="E142" s="27">
        <f t="shared" si="4"/>
        <v>0</v>
      </c>
      <c r="F142" s="27">
        <f t="shared" si="5"/>
        <v>0</v>
      </c>
    </row>
    <row r="143" spans="1:6" x14ac:dyDescent="0.25">
      <c r="A143" s="25" t="s">
        <v>383</v>
      </c>
      <c r="B143" s="26">
        <v>265258.15999999997</v>
      </c>
      <c r="C143" s="26">
        <v>265258.15999999997</v>
      </c>
      <c r="D143" s="26">
        <v>262832.61</v>
      </c>
      <c r="E143" s="27">
        <f t="shared" si="4"/>
        <v>0</v>
      </c>
      <c r="F143" s="27">
        <f t="shared" si="5"/>
        <v>2425.5499999999884</v>
      </c>
    </row>
    <row r="144" spans="1:6" x14ac:dyDescent="0.25">
      <c r="A144" s="25" t="s">
        <v>426</v>
      </c>
      <c r="B144" s="26">
        <v>3898844.76</v>
      </c>
      <c r="C144" s="26">
        <v>2764641.26</v>
      </c>
      <c r="D144" s="26">
        <v>3806993.78</v>
      </c>
      <c r="E144" s="27">
        <f t="shared" si="4"/>
        <v>1134203.5</v>
      </c>
      <c r="F144" s="27">
        <f t="shared" si="5"/>
        <v>91850.979999999981</v>
      </c>
    </row>
    <row r="145" spans="1:6" x14ac:dyDescent="0.25">
      <c r="A145" s="25" t="s">
        <v>384</v>
      </c>
      <c r="B145" s="26">
        <v>25399402.399999999</v>
      </c>
      <c r="C145" s="26">
        <v>27499250.399999999</v>
      </c>
      <c r="D145" s="26">
        <v>27826803.969999999</v>
      </c>
      <c r="E145" s="27">
        <f t="shared" si="4"/>
        <v>-2099848</v>
      </c>
      <c r="F145" s="27">
        <f t="shared" si="5"/>
        <v>-2427401.5700000003</v>
      </c>
    </row>
    <row r="146" spans="1:6" hidden="1" x14ac:dyDescent="0.25">
      <c r="A146" s="25" t="s">
        <v>427</v>
      </c>
      <c r="B146" s="26">
        <v>0</v>
      </c>
      <c r="C146" s="26">
        <v>0</v>
      </c>
      <c r="D146" s="26">
        <v>0</v>
      </c>
      <c r="E146" s="27">
        <f t="shared" si="4"/>
        <v>0</v>
      </c>
      <c r="F146" s="27">
        <f t="shared" si="5"/>
        <v>0</v>
      </c>
    </row>
    <row r="147" spans="1:6" hidden="1" x14ac:dyDescent="0.25">
      <c r="A147" s="25" t="s">
        <v>428</v>
      </c>
      <c r="B147" s="26">
        <v>0</v>
      </c>
      <c r="C147" s="26">
        <v>0</v>
      </c>
      <c r="D147" s="26">
        <v>0</v>
      </c>
      <c r="E147" s="27">
        <f t="shared" si="4"/>
        <v>0</v>
      </c>
      <c r="F147" s="27">
        <f t="shared" si="5"/>
        <v>0</v>
      </c>
    </row>
    <row r="148" spans="1:6" x14ac:dyDescent="0.25">
      <c r="A148" s="25" t="s">
        <v>429</v>
      </c>
      <c r="B148" s="26">
        <v>764081.82</v>
      </c>
      <c r="C148" s="26">
        <v>1112610.8700000001</v>
      </c>
      <c r="D148" s="26">
        <v>925838.59</v>
      </c>
      <c r="E148" s="27">
        <f t="shared" si="4"/>
        <v>-348529.05000000016</v>
      </c>
      <c r="F148" s="27">
        <f t="shared" si="5"/>
        <v>-161756.77000000002</v>
      </c>
    </row>
    <row r="149" spans="1:6" hidden="1" x14ac:dyDescent="0.25">
      <c r="A149" s="25" t="s">
        <v>430</v>
      </c>
      <c r="B149" s="26">
        <v>0</v>
      </c>
      <c r="C149" s="26">
        <v>0</v>
      </c>
      <c r="D149" s="26">
        <v>0</v>
      </c>
      <c r="E149" s="27">
        <f t="shared" si="4"/>
        <v>0</v>
      </c>
      <c r="F149" s="27">
        <f t="shared" si="5"/>
        <v>0</v>
      </c>
    </row>
    <row r="150" spans="1:6" hidden="1" x14ac:dyDescent="0.25">
      <c r="A150" s="25" t="s">
        <v>431</v>
      </c>
      <c r="B150" s="26">
        <v>0</v>
      </c>
      <c r="C150" s="26">
        <v>0</v>
      </c>
      <c r="D150" s="26">
        <v>0</v>
      </c>
      <c r="E150" s="27">
        <f t="shared" si="4"/>
        <v>0</v>
      </c>
      <c r="F150" s="27">
        <f t="shared" si="5"/>
        <v>0</v>
      </c>
    </row>
    <row r="151" spans="1:6" hidden="1" x14ac:dyDescent="0.25">
      <c r="A151" s="25" t="s">
        <v>432</v>
      </c>
      <c r="B151" s="26">
        <v>0</v>
      </c>
      <c r="C151" s="26">
        <v>0</v>
      </c>
      <c r="D151" s="26">
        <v>0</v>
      </c>
      <c r="E151" s="27">
        <f t="shared" si="4"/>
        <v>0</v>
      </c>
      <c r="F151" s="27">
        <f t="shared" si="5"/>
        <v>0</v>
      </c>
    </row>
    <row r="152" spans="1:6" hidden="1" x14ac:dyDescent="0.25">
      <c r="A152" s="25" t="s">
        <v>433</v>
      </c>
      <c r="B152" s="26">
        <v>0</v>
      </c>
      <c r="C152" s="26">
        <v>0</v>
      </c>
      <c r="D152" s="26">
        <v>0</v>
      </c>
      <c r="E152" s="27">
        <f t="shared" si="4"/>
        <v>0</v>
      </c>
      <c r="F152" s="27">
        <f t="shared" si="5"/>
        <v>0</v>
      </c>
    </row>
    <row r="153" spans="1:6" x14ac:dyDescent="0.25">
      <c r="A153" s="25" t="s">
        <v>434</v>
      </c>
      <c r="B153" s="26">
        <v>314594888.01999998</v>
      </c>
      <c r="C153" s="26">
        <v>314594888.01999998</v>
      </c>
      <c r="D153" s="26">
        <v>314437681.38999999</v>
      </c>
      <c r="E153" s="27">
        <f t="shared" si="4"/>
        <v>0</v>
      </c>
      <c r="F153" s="27">
        <f t="shared" si="5"/>
        <v>157206.62999999523</v>
      </c>
    </row>
    <row r="154" spans="1:6" hidden="1" x14ac:dyDescent="0.25">
      <c r="A154" s="25" t="s">
        <v>435</v>
      </c>
      <c r="B154" s="26">
        <v>0</v>
      </c>
      <c r="C154" s="26">
        <v>0</v>
      </c>
      <c r="D154" s="26">
        <v>0</v>
      </c>
      <c r="E154" s="27">
        <f t="shared" si="4"/>
        <v>0</v>
      </c>
      <c r="F154" s="27">
        <f t="shared" si="5"/>
        <v>0</v>
      </c>
    </row>
    <row r="155" spans="1:6" hidden="1" x14ac:dyDescent="0.25">
      <c r="A155" s="25" t="s">
        <v>398</v>
      </c>
      <c r="B155" s="26">
        <v>0</v>
      </c>
      <c r="C155" s="26">
        <v>0</v>
      </c>
      <c r="D155" s="26">
        <v>0</v>
      </c>
      <c r="E155" s="27">
        <f t="shared" si="4"/>
        <v>0</v>
      </c>
      <c r="F155" s="27">
        <f t="shared" si="5"/>
        <v>0</v>
      </c>
    </row>
    <row r="156" spans="1:6" hidden="1" x14ac:dyDescent="0.25">
      <c r="A156" s="25" t="s">
        <v>436</v>
      </c>
      <c r="B156" s="26">
        <v>0</v>
      </c>
      <c r="C156" s="26">
        <v>0</v>
      </c>
      <c r="D156" s="26">
        <v>0</v>
      </c>
      <c r="E156" s="27">
        <f t="shared" si="4"/>
        <v>0</v>
      </c>
      <c r="F156" s="27">
        <f t="shared" si="5"/>
        <v>0</v>
      </c>
    </row>
    <row r="157" spans="1:6" hidden="1" x14ac:dyDescent="0.25">
      <c r="A157" s="25" t="s">
        <v>437</v>
      </c>
      <c r="B157" s="26">
        <v>0</v>
      </c>
      <c r="C157" s="26">
        <v>0</v>
      </c>
      <c r="D157" s="26">
        <v>0</v>
      </c>
      <c r="E157" s="27">
        <f t="shared" si="4"/>
        <v>0</v>
      </c>
      <c r="F157" s="27">
        <f t="shared" si="5"/>
        <v>0</v>
      </c>
    </row>
    <row r="158" spans="1:6" x14ac:dyDescent="0.25">
      <c r="A158" s="25" t="s">
        <v>438</v>
      </c>
      <c r="B158" s="26">
        <f>SUM(B$120:B157)</f>
        <v>4219991588.2199998</v>
      </c>
      <c r="C158" s="26">
        <f>SUM(C$120:C157)</f>
        <v>4293913239.8599997</v>
      </c>
      <c r="D158" s="26">
        <f>SUM(D$120:D157)</f>
        <v>4268329073.8000007</v>
      </c>
      <c r="E158" s="27">
        <f t="shared" si="4"/>
        <v>-73921651.639999866</v>
      </c>
      <c r="F158" s="27">
        <f t="shared" si="5"/>
        <v>-48337485.580000877</v>
      </c>
    </row>
    <row r="159" spans="1:6" ht="15.75" thickBot="1" x14ac:dyDescent="0.3">
      <c r="A159" s="41" t="s">
        <v>439</v>
      </c>
      <c r="B159" s="47">
        <f>IF(B158=0,0,B$46/B158)</f>
        <v>8.9992636238923618E-2</v>
      </c>
      <c r="C159" s="47">
        <f>IF(C158=0,0,C$46/C158)</f>
        <v>8.921700415690989E-2</v>
      </c>
      <c r="D159" s="47">
        <f>IF(D158=0,0,D$46/D158)</f>
        <v>0.13030811789654939</v>
      </c>
      <c r="E159" s="55">
        <f t="shared" si="4"/>
        <v>7.7563208201372746E-4</v>
      </c>
      <c r="F159" s="55">
        <f t="shared" si="5"/>
        <v>-4.0315481657625774E-2</v>
      </c>
    </row>
    <row r="160" spans="1:6" ht="15.75" thickBot="1" x14ac:dyDescent="0.3">
      <c r="C160" s="19" t="s">
        <v>483</v>
      </c>
    </row>
    <row r="161" spans="1:6" ht="30.75" thickBot="1" x14ac:dyDescent="0.3">
      <c r="A161" s="44" t="s">
        <v>440</v>
      </c>
      <c r="B161" s="45">
        <f>DATE(2018,8,1)</f>
        <v>43313</v>
      </c>
      <c r="C161" s="45">
        <f>DATE(2018,7,31)</f>
        <v>43312</v>
      </c>
      <c r="D161" s="45">
        <f>DATE(2018,7,1)</f>
        <v>43282</v>
      </c>
      <c r="E161" s="46" t="s">
        <v>308</v>
      </c>
      <c r="F161" s="46" t="s">
        <v>309</v>
      </c>
    </row>
    <row r="162" spans="1:6" hidden="1" x14ac:dyDescent="0.25">
      <c r="A162" s="25" t="s">
        <v>441</v>
      </c>
      <c r="B162" s="26">
        <v>0</v>
      </c>
      <c r="C162" s="26">
        <v>0</v>
      </c>
      <c r="D162" s="26">
        <v>0</v>
      </c>
      <c r="E162" s="27">
        <f t="shared" ref="E162:E197" si="6">$B162-$C162</f>
        <v>0</v>
      </c>
      <c r="F162" s="27">
        <f t="shared" ref="F162:F197" si="7">$B162-$D162</f>
        <v>0</v>
      </c>
    </row>
    <row r="163" spans="1:6" hidden="1" x14ac:dyDescent="0.25">
      <c r="A163" s="25" t="s">
        <v>442</v>
      </c>
      <c r="B163" s="26">
        <v>0</v>
      </c>
      <c r="C163" s="26">
        <v>0</v>
      </c>
      <c r="D163" s="26">
        <v>0</v>
      </c>
      <c r="E163" s="27">
        <f t="shared" si="6"/>
        <v>0</v>
      </c>
      <c r="F163" s="27">
        <f t="shared" si="7"/>
        <v>0</v>
      </c>
    </row>
    <row r="164" spans="1:6" hidden="1" x14ac:dyDescent="0.25">
      <c r="A164" s="25" t="s">
        <v>443</v>
      </c>
      <c r="B164" s="26">
        <v>0</v>
      </c>
      <c r="C164" s="26">
        <v>0</v>
      </c>
      <c r="D164" s="26">
        <v>0</v>
      </c>
      <c r="E164" s="27">
        <f t="shared" si="6"/>
        <v>0</v>
      </c>
      <c r="F164" s="27">
        <f t="shared" si="7"/>
        <v>0</v>
      </c>
    </row>
    <row r="165" spans="1:6" hidden="1" x14ac:dyDescent="0.25">
      <c r="A165" s="25" t="s">
        <v>444</v>
      </c>
      <c r="B165" s="26">
        <v>0</v>
      </c>
      <c r="C165" s="26">
        <v>0</v>
      </c>
      <c r="D165" s="26">
        <v>0</v>
      </c>
      <c r="E165" s="27">
        <f t="shared" si="6"/>
        <v>0</v>
      </c>
      <c r="F165" s="27">
        <f t="shared" si="7"/>
        <v>0</v>
      </c>
    </row>
    <row r="166" spans="1:6" hidden="1" x14ac:dyDescent="0.25">
      <c r="A166" s="25" t="s">
        <v>445</v>
      </c>
      <c r="B166" s="26">
        <v>0</v>
      </c>
      <c r="C166" s="26">
        <v>0</v>
      </c>
      <c r="D166" s="26">
        <v>0</v>
      </c>
      <c r="E166" s="27">
        <f t="shared" si="6"/>
        <v>0</v>
      </c>
      <c r="F166" s="27">
        <f t="shared" si="7"/>
        <v>0</v>
      </c>
    </row>
    <row r="167" spans="1:6" hidden="1" x14ac:dyDescent="0.25">
      <c r="A167" s="25" t="s">
        <v>446</v>
      </c>
      <c r="B167" s="26">
        <v>0</v>
      </c>
      <c r="C167" s="26">
        <v>0</v>
      </c>
      <c r="D167" s="26">
        <v>0</v>
      </c>
      <c r="E167" s="27">
        <f t="shared" si="6"/>
        <v>0</v>
      </c>
      <c r="F167" s="27">
        <f t="shared" si="7"/>
        <v>0</v>
      </c>
    </row>
    <row r="168" spans="1:6" hidden="1" x14ac:dyDescent="0.25">
      <c r="A168" s="25" t="s">
        <v>447</v>
      </c>
      <c r="B168" s="26">
        <v>0</v>
      </c>
      <c r="C168" s="26">
        <v>0</v>
      </c>
      <c r="D168" s="26">
        <v>0</v>
      </c>
      <c r="E168" s="27">
        <f t="shared" si="6"/>
        <v>0</v>
      </c>
      <c r="F168" s="27">
        <f t="shared" si="7"/>
        <v>0</v>
      </c>
    </row>
    <row r="169" spans="1:6" hidden="1" x14ac:dyDescent="0.25">
      <c r="A169" s="25" t="s">
        <v>448</v>
      </c>
      <c r="B169" s="26">
        <v>0</v>
      </c>
      <c r="C169" s="26">
        <v>0</v>
      </c>
      <c r="D169" s="26">
        <v>0</v>
      </c>
      <c r="E169" s="27">
        <f t="shared" si="6"/>
        <v>0</v>
      </c>
      <c r="F169" s="27">
        <f t="shared" si="7"/>
        <v>0</v>
      </c>
    </row>
    <row r="170" spans="1:6" x14ac:dyDescent="0.25">
      <c r="A170" s="25" t="s">
        <v>449</v>
      </c>
      <c r="B170" s="26">
        <v>0</v>
      </c>
      <c r="C170" s="26">
        <v>20810200</v>
      </c>
      <c r="D170" s="26">
        <v>0</v>
      </c>
      <c r="E170" s="27">
        <f t="shared" si="6"/>
        <v>-20810200</v>
      </c>
      <c r="F170" s="27">
        <f t="shared" si="7"/>
        <v>0</v>
      </c>
    </row>
    <row r="171" spans="1:6" hidden="1" x14ac:dyDescent="0.25">
      <c r="A171" s="25" t="s">
        <v>450</v>
      </c>
      <c r="B171" s="26">
        <v>0</v>
      </c>
      <c r="C171" s="26">
        <v>0</v>
      </c>
      <c r="D171" s="26">
        <v>0</v>
      </c>
      <c r="E171" s="27">
        <f t="shared" si="6"/>
        <v>0</v>
      </c>
      <c r="F171" s="27">
        <f t="shared" si="7"/>
        <v>0</v>
      </c>
    </row>
    <row r="172" spans="1:6" x14ac:dyDescent="0.25">
      <c r="A172" s="25" t="s">
        <v>451</v>
      </c>
      <c r="B172" s="26">
        <v>16626</v>
      </c>
      <c r="C172" s="26">
        <v>19440</v>
      </c>
      <c r="D172" s="26">
        <v>410</v>
      </c>
      <c r="E172" s="27">
        <f t="shared" si="6"/>
        <v>-2814</v>
      </c>
      <c r="F172" s="27">
        <f t="shared" si="7"/>
        <v>16216</v>
      </c>
    </row>
    <row r="173" spans="1:6" x14ac:dyDescent="0.25">
      <c r="A173" s="25" t="s">
        <v>452</v>
      </c>
      <c r="B173" s="26">
        <v>232654184.44</v>
      </c>
      <c r="C173" s="26">
        <v>284327945.94</v>
      </c>
      <c r="D173" s="26">
        <v>198994070.97</v>
      </c>
      <c r="E173" s="27">
        <f t="shared" si="6"/>
        <v>-51673761.5</v>
      </c>
      <c r="F173" s="27">
        <f t="shared" si="7"/>
        <v>33660113.469999999</v>
      </c>
    </row>
    <row r="174" spans="1:6" x14ac:dyDescent="0.25">
      <c r="A174" s="25" t="s">
        <v>453</v>
      </c>
      <c r="B174" s="26">
        <v>152400800.59</v>
      </c>
      <c r="C174" s="26">
        <v>151876251.88</v>
      </c>
      <c r="D174" s="26">
        <v>151041261.40000001</v>
      </c>
      <c r="E174" s="27">
        <f t="shared" si="6"/>
        <v>524548.71000000834</v>
      </c>
      <c r="F174" s="27">
        <f t="shared" si="7"/>
        <v>1359539.1899999976</v>
      </c>
    </row>
    <row r="175" spans="1:6" x14ac:dyDescent="0.25">
      <c r="A175" s="25" t="s">
        <v>454</v>
      </c>
      <c r="B175" s="26">
        <v>1246489981.47</v>
      </c>
      <c r="C175" s="26">
        <v>1245901053.0699999</v>
      </c>
      <c r="D175" s="26">
        <v>1419497337.3099999</v>
      </c>
      <c r="E175" s="27">
        <f t="shared" si="6"/>
        <v>588928.40000009537</v>
      </c>
      <c r="F175" s="27">
        <f t="shared" si="7"/>
        <v>-173007355.83999991</v>
      </c>
    </row>
    <row r="176" spans="1:6" x14ac:dyDescent="0.25">
      <c r="A176" s="25" t="s">
        <v>455</v>
      </c>
      <c r="B176" s="26">
        <v>1528308558.4400001</v>
      </c>
      <c r="C176" s="26">
        <v>1526334671.26</v>
      </c>
      <c r="D176" s="26">
        <v>1484308167.3599999</v>
      </c>
      <c r="E176" s="27">
        <f t="shared" si="6"/>
        <v>1973887.1800000668</v>
      </c>
      <c r="F176" s="27">
        <f t="shared" si="7"/>
        <v>44000391.080000162</v>
      </c>
    </row>
    <row r="177" spans="1:6" hidden="1" x14ac:dyDescent="0.25">
      <c r="A177" s="25" t="s">
        <v>456</v>
      </c>
      <c r="B177" s="26">
        <v>0</v>
      </c>
      <c r="C177" s="26">
        <v>0</v>
      </c>
      <c r="D177" s="26">
        <v>0</v>
      </c>
      <c r="E177" s="27">
        <f t="shared" si="6"/>
        <v>0</v>
      </c>
      <c r="F177" s="27">
        <f t="shared" si="7"/>
        <v>0</v>
      </c>
    </row>
    <row r="178" spans="1:6" x14ac:dyDescent="0.25">
      <c r="A178" s="25" t="s">
        <v>457</v>
      </c>
      <c r="B178" s="26">
        <v>53870467.210000001</v>
      </c>
      <c r="C178" s="26">
        <v>39261563.840000004</v>
      </c>
      <c r="D178" s="26">
        <v>49411342.640000001</v>
      </c>
      <c r="E178" s="27">
        <f t="shared" si="6"/>
        <v>14608903.369999997</v>
      </c>
      <c r="F178" s="27">
        <f t="shared" si="7"/>
        <v>4459124.57</v>
      </c>
    </row>
    <row r="179" spans="1:6" x14ac:dyDescent="0.25">
      <c r="A179" s="25" t="s">
        <v>458</v>
      </c>
      <c r="B179" s="26">
        <v>33101636.23</v>
      </c>
      <c r="C179" s="26">
        <v>102396834.84999999</v>
      </c>
      <c r="D179" s="26">
        <v>27749063.41</v>
      </c>
      <c r="E179" s="27">
        <f t="shared" si="6"/>
        <v>-69295198.61999999</v>
      </c>
      <c r="F179" s="27">
        <f t="shared" si="7"/>
        <v>5352572.82</v>
      </c>
    </row>
    <row r="180" spans="1:6" x14ac:dyDescent="0.25">
      <c r="A180" s="25" t="s">
        <v>459</v>
      </c>
      <c r="B180" s="26">
        <v>420730.02</v>
      </c>
      <c r="C180" s="26">
        <v>420055.29</v>
      </c>
      <c r="D180" s="26">
        <v>12757337.91</v>
      </c>
      <c r="E180" s="27">
        <f t="shared" si="6"/>
        <v>674.73000000003958</v>
      </c>
      <c r="F180" s="27">
        <f t="shared" si="7"/>
        <v>-12336607.890000001</v>
      </c>
    </row>
    <row r="181" spans="1:6" x14ac:dyDescent="0.25">
      <c r="A181" s="25" t="s">
        <v>460</v>
      </c>
      <c r="B181" s="26">
        <v>19162.59</v>
      </c>
      <c r="C181" s="26">
        <v>18481.560000000001</v>
      </c>
      <c r="D181" s="26">
        <v>241424.39</v>
      </c>
      <c r="E181" s="27">
        <f t="shared" si="6"/>
        <v>681.02999999999884</v>
      </c>
      <c r="F181" s="27">
        <f t="shared" si="7"/>
        <v>-222261.80000000002</v>
      </c>
    </row>
    <row r="182" spans="1:6" hidden="1" x14ac:dyDescent="0.25">
      <c r="A182" s="25" t="s">
        <v>461</v>
      </c>
      <c r="B182" s="26">
        <v>0</v>
      </c>
      <c r="C182" s="26">
        <v>0</v>
      </c>
      <c r="D182" s="26">
        <v>0</v>
      </c>
      <c r="E182" s="27">
        <f t="shared" si="6"/>
        <v>0</v>
      </c>
      <c r="F182" s="27">
        <f t="shared" si="7"/>
        <v>0</v>
      </c>
    </row>
    <row r="183" spans="1:6" x14ac:dyDescent="0.25">
      <c r="A183" s="25" t="s">
        <v>462</v>
      </c>
      <c r="B183" s="26">
        <v>14856.91</v>
      </c>
      <c r="C183" s="26">
        <v>14856.91</v>
      </c>
      <c r="D183" s="26">
        <v>321450.46999999997</v>
      </c>
      <c r="E183" s="27">
        <f t="shared" si="6"/>
        <v>0</v>
      </c>
      <c r="F183" s="27">
        <f t="shared" si="7"/>
        <v>-306593.56</v>
      </c>
    </row>
    <row r="184" spans="1:6" x14ac:dyDescent="0.25">
      <c r="A184" s="25" t="s">
        <v>463</v>
      </c>
      <c r="B184" s="26">
        <v>15387315.609999999</v>
      </c>
      <c r="C184" s="26">
        <v>21523058.640000001</v>
      </c>
      <c r="D184" s="26">
        <v>16189391.9</v>
      </c>
      <c r="E184" s="27">
        <f t="shared" si="6"/>
        <v>-6135743.0300000012</v>
      </c>
      <c r="F184" s="27">
        <f t="shared" si="7"/>
        <v>-802076.29000000097</v>
      </c>
    </row>
    <row r="185" spans="1:6" hidden="1" x14ac:dyDescent="0.25">
      <c r="A185" s="25" t="s">
        <v>427</v>
      </c>
      <c r="B185" s="26">
        <v>0</v>
      </c>
      <c r="C185" s="26">
        <v>0</v>
      </c>
      <c r="D185" s="26">
        <v>0</v>
      </c>
      <c r="E185" s="27">
        <f t="shared" si="6"/>
        <v>0</v>
      </c>
      <c r="F185" s="27">
        <f t="shared" si="7"/>
        <v>0</v>
      </c>
    </row>
    <row r="186" spans="1:6" x14ac:dyDescent="0.25">
      <c r="A186" s="25" t="s">
        <v>464</v>
      </c>
      <c r="B186" s="26">
        <v>302253.75</v>
      </c>
      <c r="C186" s="26">
        <v>237133.33</v>
      </c>
      <c r="D186" s="26">
        <v>149239.39000000001</v>
      </c>
      <c r="E186" s="27">
        <f t="shared" si="6"/>
        <v>65120.420000000013</v>
      </c>
      <c r="F186" s="27">
        <f t="shared" si="7"/>
        <v>153014.35999999999</v>
      </c>
    </row>
    <row r="187" spans="1:6" x14ac:dyDescent="0.25">
      <c r="A187" s="25" t="s">
        <v>465</v>
      </c>
      <c r="B187" s="26">
        <v>5117283.46</v>
      </c>
      <c r="C187" s="26">
        <v>4995966.01</v>
      </c>
      <c r="D187" s="26">
        <v>4864999.59</v>
      </c>
      <c r="E187" s="27">
        <f t="shared" si="6"/>
        <v>121317.45000000019</v>
      </c>
      <c r="F187" s="27">
        <f t="shared" si="7"/>
        <v>252283.87000000011</v>
      </c>
    </row>
    <row r="188" spans="1:6" x14ac:dyDescent="0.25">
      <c r="A188" s="25" t="s">
        <v>466</v>
      </c>
      <c r="B188" s="26">
        <v>975562904.45000005</v>
      </c>
      <c r="C188" s="26">
        <v>969018738.04999995</v>
      </c>
      <c r="D188" s="26">
        <v>911902116.97000003</v>
      </c>
      <c r="E188" s="27">
        <f t="shared" si="6"/>
        <v>6544166.4000000954</v>
      </c>
      <c r="F188" s="27">
        <f t="shared" si="7"/>
        <v>63660787.480000019</v>
      </c>
    </row>
    <row r="189" spans="1:6" hidden="1" x14ac:dyDescent="0.25">
      <c r="A189" s="25" t="s">
        <v>467</v>
      </c>
      <c r="B189" s="26">
        <v>0</v>
      </c>
      <c r="C189" s="26">
        <v>0</v>
      </c>
      <c r="D189" s="26">
        <v>0</v>
      </c>
      <c r="E189" s="27">
        <f t="shared" si="6"/>
        <v>0</v>
      </c>
      <c r="F189" s="27">
        <f t="shared" si="7"/>
        <v>0</v>
      </c>
    </row>
    <row r="190" spans="1:6" x14ac:dyDescent="0.25">
      <c r="A190" s="25" t="s">
        <v>391</v>
      </c>
      <c r="B190" s="26">
        <v>69934599.219999999</v>
      </c>
      <c r="C190" s="26">
        <v>79604784.230000004</v>
      </c>
      <c r="D190" s="26">
        <v>83472789.659999996</v>
      </c>
      <c r="E190" s="27">
        <f t="shared" si="6"/>
        <v>-9670185.0100000054</v>
      </c>
      <c r="F190" s="27">
        <f t="shared" si="7"/>
        <v>-13538190.439999998</v>
      </c>
    </row>
    <row r="191" spans="1:6" hidden="1" x14ac:dyDescent="0.25">
      <c r="A191" s="25" t="s">
        <v>468</v>
      </c>
      <c r="B191" s="26">
        <v>0</v>
      </c>
      <c r="C191" s="26">
        <v>0</v>
      </c>
      <c r="D191" s="26">
        <v>0</v>
      </c>
      <c r="E191" s="27">
        <f t="shared" si="6"/>
        <v>0</v>
      </c>
      <c r="F191" s="27">
        <f t="shared" si="7"/>
        <v>0</v>
      </c>
    </row>
    <row r="192" spans="1:6" hidden="1" x14ac:dyDescent="0.25">
      <c r="A192" s="25" t="s">
        <v>435</v>
      </c>
      <c r="B192" s="26">
        <v>0</v>
      </c>
      <c r="C192" s="26">
        <v>0</v>
      </c>
      <c r="D192" s="26">
        <v>0</v>
      </c>
      <c r="E192" s="27">
        <f t="shared" si="6"/>
        <v>0</v>
      </c>
      <c r="F192" s="27">
        <f t="shared" si="7"/>
        <v>0</v>
      </c>
    </row>
    <row r="193" spans="1:6" hidden="1" x14ac:dyDescent="0.25">
      <c r="A193" s="25" t="s">
        <v>398</v>
      </c>
      <c r="B193" s="26">
        <v>0</v>
      </c>
      <c r="C193" s="26">
        <v>0</v>
      </c>
      <c r="D193" s="26">
        <v>0</v>
      </c>
      <c r="E193" s="27">
        <f t="shared" si="6"/>
        <v>0</v>
      </c>
      <c r="F193" s="27">
        <f t="shared" si="7"/>
        <v>0</v>
      </c>
    </row>
    <row r="194" spans="1:6" hidden="1" x14ac:dyDescent="0.25">
      <c r="A194" s="25" t="s">
        <v>436</v>
      </c>
      <c r="B194" s="26">
        <v>0</v>
      </c>
      <c r="C194" s="26">
        <v>0</v>
      </c>
      <c r="D194" s="26">
        <v>0</v>
      </c>
      <c r="E194" s="27">
        <f t="shared" si="6"/>
        <v>0</v>
      </c>
      <c r="F194" s="27">
        <f t="shared" si="7"/>
        <v>0</v>
      </c>
    </row>
    <row r="195" spans="1:6" hidden="1" x14ac:dyDescent="0.25">
      <c r="A195" s="25" t="s">
        <v>437</v>
      </c>
      <c r="B195" s="26">
        <v>0</v>
      </c>
      <c r="C195" s="26">
        <v>0</v>
      </c>
      <c r="D195" s="26">
        <v>0</v>
      </c>
      <c r="E195" s="27">
        <f t="shared" si="6"/>
        <v>0</v>
      </c>
      <c r="F195" s="27">
        <f t="shared" si="7"/>
        <v>0</v>
      </c>
    </row>
    <row r="196" spans="1:6" x14ac:dyDescent="0.25">
      <c r="A196" s="25" t="s">
        <v>469</v>
      </c>
      <c r="B196" s="26">
        <f>SUM(B$162:B195)</f>
        <v>4313601360.3900003</v>
      </c>
      <c r="C196" s="26">
        <f>SUM(C$162:C195)</f>
        <v>4446761034.8599987</v>
      </c>
      <c r="D196" s="26">
        <f>SUM(D$162:D195)</f>
        <v>4360900403.3699989</v>
      </c>
      <c r="E196" s="27">
        <f t="shared" si="6"/>
        <v>-133159674.46999836</v>
      </c>
      <c r="F196" s="27">
        <f t="shared" si="7"/>
        <v>-47299042.979998589</v>
      </c>
    </row>
    <row r="197" spans="1:6" ht="15.75" thickBot="1" x14ac:dyDescent="0.3">
      <c r="A197" s="41" t="s">
        <v>470</v>
      </c>
      <c r="B197" s="47">
        <f>IF(B196=0,0,B$46/B196)</f>
        <v>8.8039699592375981E-2</v>
      </c>
      <c r="C197" s="47">
        <f>IF(C196=0,0,C$46/C196)</f>
        <v>8.6150362559804419E-2</v>
      </c>
      <c r="D197" s="47">
        <f>IF(D196=0,0,D$46/D196)</f>
        <v>0.12754199287380735</v>
      </c>
      <c r="E197" s="55">
        <f t="shared" si="6"/>
        <v>1.8893370325715614E-3</v>
      </c>
      <c r="F197" s="55">
        <f t="shared" si="7"/>
        <v>-3.9502293281431372E-2</v>
      </c>
    </row>
    <row r="198" spans="1:6" x14ac:dyDescent="0.25">
      <c r="B198" s="19" t="s">
        <v>483</v>
      </c>
      <c r="C198" s="19" t="s">
        <v>483</v>
      </c>
    </row>
    <row r="199" spans="1:6" ht="15.75" thickBot="1" x14ac:dyDescent="0.3"/>
    <row r="200" spans="1:6" ht="15.75" thickBot="1" x14ac:dyDescent="0.3">
      <c r="A200" s="56" t="s">
        <v>471</v>
      </c>
      <c r="B200" s="57">
        <v>173698206.09999999</v>
      </c>
      <c r="C200" s="57">
        <v>173698869.44999999</v>
      </c>
      <c r="D200" s="57">
        <v>171360249.44999999</v>
      </c>
      <c r="E200" s="58">
        <f>$B200-$C200</f>
        <v>-663.34999999403954</v>
      </c>
      <c r="F200" s="58">
        <f>$B200-$D200</f>
        <v>2337956.650000006</v>
      </c>
    </row>
    <row r="201" spans="1:6" ht="30.75" thickBot="1" x14ac:dyDescent="0.3">
      <c r="A201" s="59" t="s">
        <v>472</v>
      </c>
      <c r="B201" s="60">
        <f>IF(B$158=0,0,B200/B$158)</f>
        <v>4.1160794392309727E-2</v>
      </c>
      <c r="C201" s="60">
        <f>IF(C$158=0,0,C200/C$158)</f>
        <v>4.0452347252284804E-2</v>
      </c>
      <c r="D201" s="60">
        <f>IF(D$158=0,0,D200/D$158)</f>
        <v>4.0146916155516021E-2</v>
      </c>
      <c r="E201" s="61">
        <f>$B201-$C201</f>
        <v>7.0844714002492315E-4</v>
      </c>
      <c r="F201" s="61">
        <f>$B201-$D201</f>
        <v>1.0138782367937055E-3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1"/>
  <sheetViews>
    <sheetView topLeftCell="A81" workbookViewId="0">
      <selection activeCell="I123" sqref="I123"/>
    </sheetView>
  </sheetViews>
  <sheetFormatPr defaultRowHeight="15" x14ac:dyDescent="0.25"/>
  <cols>
    <col min="1" max="1" width="58.85546875" customWidth="1"/>
    <col min="2" max="4" width="15.7109375" bestFit="1" customWidth="1"/>
    <col min="5" max="5" width="14.42578125" bestFit="1" customWidth="1"/>
    <col min="6" max="6" width="14.28515625" bestFit="1" customWidth="1"/>
    <col min="7" max="20" width="13.7109375" customWidth="1"/>
  </cols>
  <sheetData>
    <row r="1" spans="1:6" x14ac:dyDescent="0.25">
      <c r="A1" s="19" t="s">
        <v>305</v>
      </c>
      <c r="B1" s="19" t="s">
        <v>306</v>
      </c>
    </row>
    <row r="2" spans="1:6" hidden="1" x14ac:dyDescent="0.25"/>
    <row r="3" spans="1:6" ht="15.75" thickBot="1" x14ac:dyDescent="0.3"/>
    <row r="4" spans="1:6" ht="15.75" thickBot="1" x14ac:dyDescent="0.3">
      <c r="A4" s="20" t="s">
        <v>307</v>
      </c>
      <c r="B4" s="21">
        <f>DATE(2018,7,1)</f>
        <v>43282</v>
      </c>
      <c r="C4" s="21">
        <f>DATE(2018,6,27)</f>
        <v>43278</v>
      </c>
      <c r="D4" s="21">
        <f>DATE(2018,6,1)</f>
        <v>43252</v>
      </c>
      <c r="E4" s="20" t="s">
        <v>308</v>
      </c>
      <c r="F4" s="20" t="s">
        <v>309</v>
      </c>
    </row>
    <row r="5" spans="1:6" s="24" customFormat="1" x14ac:dyDescent="0.25">
      <c r="A5" s="20" t="s">
        <v>310</v>
      </c>
      <c r="B5" s="22">
        <v>529122255.44999999</v>
      </c>
      <c r="C5" s="22">
        <v>529122255.44999999</v>
      </c>
      <c r="D5" s="22">
        <v>529249528.18000001</v>
      </c>
      <c r="E5" s="23">
        <f t="shared" ref="E5:E55" si="0">$B5-$C5</f>
        <v>0</v>
      </c>
      <c r="F5" s="23">
        <f t="shared" ref="F5:F55" si="1">$B5-$D5</f>
        <v>-127272.73000001907</v>
      </c>
    </row>
    <row r="6" spans="1:6" x14ac:dyDescent="0.25">
      <c r="A6" s="25" t="s">
        <v>311</v>
      </c>
      <c r="B6" s="26">
        <v>500000000</v>
      </c>
      <c r="C6" s="26">
        <v>500000000</v>
      </c>
      <c r="D6" s="26">
        <v>500000000</v>
      </c>
      <c r="E6" s="27">
        <f t="shared" si="0"/>
        <v>0</v>
      </c>
      <c r="F6" s="27">
        <f t="shared" si="1"/>
        <v>0</v>
      </c>
    </row>
    <row r="7" spans="1:6" hidden="1" x14ac:dyDescent="0.25">
      <c r="A7" s="25" t="s">
        <v>312</v>
      </c>
      <c r="B7" s="26">
        <v>0</v>
      </c>
      <c r="C7" s="26">
        <v>0</v>
      </c>
      <c r="D7" s="26">
        <v>0</v>
      </c>
      <c r="E7" s="27">
        <f t="shared" si="0"/>
        <v>0</v>
      </c>
      <c r="F7" s="27">
        <f t="shared" si="1"/>
        <v>0</v>
      </c>
    </row>
    <row r="8" spans="1:6" hidden="1" x14ac:dyDescent="0.25">
      <c r="A8" s="25" t="s">
        <v>313</v>
      </c>
      <c r="B8" s="26">
        <v>0</v>
      </c>
      <c r="C8" s="26">
        <v>0</v>
      </c>
      <c r="D8" s="26">
        <v>0</v>
      </c>
      <c r="E8" s="27">
        <f t="shared" si="0"/>
        <v>0</v>
      </c>
      <c r="F8" s="27">
        <f t="shared" si="1"/>
        <v>0</v>
      </c>
    </row>
    <row r="9" spans="1:6" x14ac:dyDescent="0.25">
      <c r="A9" s="25" t="s">
        <v>314</v>
      </c>
      <c r="B9" s="26">
        <v>34055439.560000002</v>
      </c>
      <c r="C9" s="26">
        <v>34055439.560000002</v>
      </c>
      <c r="D9" s="26">
        <v>34055439.560000002</v>
      </c>
      <c r="E9" s="27">
        <f t="shared" si="0"/>
        <v>0</v>
      </c>
      <c r="F9" s="27">
        <f t="shared" si="1"/>
        <v>0</v>
      </c>
    </row>
    <row r="10" spans="1:6" x14ac:dyDescent="0.25">
      <c r="A10" s="25" t="s">
        <v>315</v>
      </c>
      <c r="B10" s="26">
        <v>-1426580.73</v>
      </c>
      <c r="C10" s="26">
        <v>-1426580.73</v>
      </c>
      <c r="D10" s="26">
        <v>-1426580.73</v>
      </c>
      <c r="E10" s="27">
        <f t="shared" si="0"/>
        <v>0</v>
      </c>
      <c r="F10" s="27">
        <f t="shared" si="1"/>
        <v>0</v>
      </c>
    </row>
    <row r="11" spans="1:6" x14ac:dyDescent="0.25">
      <c r="A11" s="25" t="s">
        <v>316</v>
      </c>
      <c r="B11" s="26">
        <v>-3506603.38</v>
      </c>
      <c r="C11" s="26">
        <v>-3506603.38</v>
      </c>
      <c r="D11" s="26">
        <v>-3379330.65</v>
      </c>
      <c r="E11" s="27">
        <f t="shared" si="0"/>
        <v>0</v>
      </c>
      <c r="F11" s="27">
        <f t="shared" si="1"/>
        <v>-127272.72999999998</v>
      </c>
    </row>
    <row r="12" spans="1:6" hidden="1" x14ac:dyDescent="0.25">
      <c r="A12" s="25" t="s">
        <v>317</v>
      </c>
      <c r="B12" s="26">
        <v>0</v>
      </c>
      <c r="C12" s="26">
        <v>0</v>
      </c>
      <c r="D12" s="26">
        <v>0</v>
      </c>
      <c r="E12" s="27">
        <f t="shared" si="0"/>
        <v>0</v>
      </c>
      <c r="F12" s="27">
        <f t="shared" si="1"/>
        <v>0</v>
      </c>
    </row>
    <row r="13" spans="1:6" hidden="1" x14ac:dyDescent="0.25">
      <c r="A13" s="25" t="s">
        <v>318</v>
      </c>
      <c r="B13" s="28"/>
      <c r="C13" s="28"/>
      <c r="D13" s="28"/>
      <c r="E13" s="27">
        <f t="shared" si="0"/>
        <v>0</v>
      </c>
      <c r="F13" s="27">
        <f t="shared" si="1"/>
        <v>0</v>
      </c>
    </row>
    <row r="14" spans="1:6" hidden="1" x14ac:dyDescent="0.25">
      <c r="A14" s="25" t="s">
        <v>319</v>
      </c>
      <c r="B14" s="28"/>
      <c r="C14" s="28"/>
      <c r="D14" s="28"/>
      <c r="E14" s="27">
        <f t="shared" si="0"/>
        <v>0</v>
      </c>
      <c r="F14" s="27">
        <f t="shared" si="1"/>
        <v>0</v>
      </c>
    </row>
    <row r="15" spans="1:6" hidden="1" x14ac:dyDescent="0.25">
      <c r="A15" s="25" t="s">
        <v>320</v>
      </c>
      <c r="B15" s="28"/>
      <c r="C15" s="28"/>
      <c r="D15" s="28"/>
      <c r="E15" s="27">
        <f t="shared" si="0"/>
        <v>0</v>
      </c>
      <c r="F15" s="27">
        <f t="shared" si="1"/>
        <v>0</v>
      </c>
    </row>
    <row r="16" spans="1:6" hidden="1" x14ac:dyDescent="0.25">
      <c r="A16" s="25" t="s">
        <v>321</v>
      </c>
      <c r="B16" s="28"/>
      <c r="C16" s="28"/>
      <c r="D16" s="28"/>
      <c r="E16" s="27">
        <f t="shared" si="0"/>
        <v>0</v>
      </c>
      <c r="F16" s="27">
        <f t="shared" si="1"/>
        <v>0</v>
      </c>
    </row>
    <row r="17" spans="1:6" hidden="1" x14ac:dyDescent="0.25">
      <c r="A17" s="25" t="s">
        <v>322</v>
      </c>
      <c r="B17" s="28"/>
      <c r="C17" s="28"/>
      <c r="D17" s="28"/>
      <c r="E17" s="27">
        <f t="shared" si="0"/>
        <v>0</v>
      </c>
      <c r="F17" s="27">
        <f t="shared" si="1"/>
        <v>0</v>
      </c>
    </row>
    <row r="18" spans="1:6" hidden="1" x14ac:dyDescent="0.25">
      <c r="A18" s="25" t="s">
        <v>323</v>
      </c>
      <c r="B18" s="28"/>
      <c r="C18" s="28"/>
      <c r="D18" s="28"/>
      <c r="E18" s="27">
        <f t="shared" si="0"/>
        <v>0</v>
      </c>
      <c r="F18" s="27">
        <f t="shared" si="1"/>
        <v>0</v>
      </c>
    </row>
    <row r="19" spans="1:6" hidden="1" x14ac:dyDescent="0.25">
      <c r="A19" s="25" t="s">
        <v>324</v>
      </c>
      <c r="B19" s="28"/>
      <c r="C19" s="28"/>
      <c r="D19" s="28"/>
      <c r="E19" s="27">
        <f t="shared" si="0"/>
        <v>0</v>
      </c>
      <c r="F19" s="27">
        <f t="shared" si="1"/>
        <v>0</v>
      </c>
    </row>
    <row r="20" spans="1:6" hidden="1" x14ac:dyDescent="0.25">
      <c r="A20" s="25" t="s">
        <v>325</v>
      </c>
      <c r="B20" s="28"/>
      <c r="C20" s="28"/>
      <c r="D20" s="28"/>
      <c r="E20" s="27">
        <f t="shared" si="0"/>
        <v>0</v>
      </c>
      <c r="F20" s="27">
        <f t="shared" si="1"/>
        <v>0</v>
      </c>
    </row>
    <row r="21" spans="1:6" hidden="1" x14ac:dyDescent="0.25">
      <c r="A21" s="25" t="s">
        <v>326</v>
      </c>
      <c r="B21" s="28"/>
      <c r="C21" s="28"/>
      <c r="D21" s="28"/>
      <c r="E21" s="27">
        <f t="shared" si="0"/>
        <v>0</v>
      </c>
      <c r="F21" s="27">
        <f t="shared" si="1"/>
        <v>0</v>
      </c>
    </row>
    <row r="22" spans="1:6" hidden="1" x14ac:dyDescent="0.25">
      <c r="A22" s="25" t="s">
        <v>327</v>
      </c>
      <c r="B22" s="28"/>
      <c r="C22" s="28"/>
      <c r="D22" s="28"/>
      <c r="E22" s="27">
        <f t="shared" si="0"/>
        <v>0</v>
      </c>
      <c r="F22" s="27">
        <f t="shared" si="1"/>
        <v>0</v>
      </c>
    </row>
    <row r="23" spans="1:6" s="32" customFormat="1" hidden="1" x14ac:dyDescent="0.25">
      <c r="A23" s="29" t="s">
        <v>328</v>
      </c>
      <c r="B23" s="30"/>
      <c r="C23" s="30"/>
      <c r="D23" s="30"/>
      <c r="E23" s="31">
        <f t="shared" si="0"/>
        <v>0</v>
      </c>
      <c r="F23" s="31">
        <f t="shared" si="1"/>
        <v>0</v>
      </c>
    </row>
    <row r="24" spans="1:6" s="24" customFormat="1" x14ac:dyDescent="0.25">
      <c r="A24" s="33" t="s">
        <v>329</v>
      </c>
      <c r="B24" s="34">
        <v>27075672.719999999</v>
      </c>
      <c r="C24" s="34">
        <v>21493399.489999998</v>
      </c>
      <c r="D24" s="34">
        <v>24650218.879999999</v>
      </c>
      <c r="E24" s="35">
        <f t="shared" si="0"/>
        <v>5582273.2300000004</v>
      </c>
      <c r="F24" s="35">
        <f t="shared" si="1"/>
        <v>2425453.84</v>
      </c>
    </row>
    <row r="25" spans="1:6" hidden="1" x14ac:dyDescent="0.25">
      <c r="A25" s="25" t="s">
        <v>330</v>
      </c>
      <c r="B25" s="26">
        <v>0</v>
      </c>
      <c r="C25" s="26">
        <v>0</v>
      </c>
      <c r="D25" s="26">
        <v>0</v>
      </c>
      <c r="E25" s="27">
        <f t="shared" si="0"/>
        <v>0</v>
      </c>
      <c r="F25" s="27">
        <f t="shared" si="1"/>
        <v>0</v>
      </c>
    </row>
    <row r="26" spans="1:6" hidden="1" x14ac:dyDescent="0.25">
      <c r="A26" s="25" t="s">
        <v>331</v>
      </c>
      <c r="B26" s="26">
        <v>0</v>
      </c>
      <c r="C26" s="26">
        <v>0</v>
      </c>
      <c r="D26" s="26">
        <v>0</v>
      </c>
      <c r="E26" s="27">
        <f t="shared" si="0"/>
        <v>0</v>
      </c>
      <c r="F26" s="27">
        <f t="shared" si="1"/>
        <v>0</v>
      </c>
    </row>
    <row r="27" spans="1:6" hidden="1" x14ac:dyDescent="0.25">
      <c r="A27" s="25" t="s">
        <v>332</v>
      </c>
      <c r="B27" s="26">
        <v>0</v>
      </c>
      <c r="C27" s="26">
        <v>0</v>
      </c>
      <c r="D27" s="26">
        <v>0</v>
      </c>
      <c r="E27" s="27">
        <f t="shared" si="0"/>
        <v>0</v>
      </c>
      <c r="F27" s="27">
        <f t="shared" si="1"/>
        <v>0</v>
      </c>
    </row>
    <row r="28" spans="1:6" x14ac:dyDescent="0.25">
      <c r="A28" s="25" t="s">
        <v>333</v>
      </c>
      <c r="B28" s="26">
        <v>1369131.94</v>
      </c>
      <c r="C28" s="26">
        <v>1369131.94</v>
      </c>
      <c r="D28" s="26">
        <v>1369131.94</v>
      </c>
      <c r="E28" s="27">
        <f t="shared" si="0"/>
        <v>0</v>
      </c>
      <c r="F28" s="27">
        <f t="shared" si="1"/>
        <v>0</v>
      </c>
    </row>
    <row r="29" spans="1:6" x14ac:dyDescent="0.25">
      <c r="A29" s="25" t="s">
        <v>334</v>
      </c>
      <c r="B29" s="26">
        <v>-1369131.94</v>
      </c>
      <c r="C29" s="26">
        <v>-1369131.94</v>
      </c>
      <c r="D29" s="26">
        <v>-1369131.94</v>
      </c>
      <c r="E29" s="27">
        <f t="shared" si="0"/>
        <v>0</v>
      </c>
      <c r="F29" s="27">
        <f t="shared" si="1"/>
        <v>0</v>
      </c>
    </row>
    <row r="30" spans="1:6" x14ac:dyDescent="0.25">
      <c r="A30" s="25" t="s">
        <v>318</v>
      </c>
      <c r="B30" s="26">
        <v>27075672.719999999</v>
      </c>
      <c r="C30" s="26">
        <v>21493399.489999998</v>
      </c>
      <c r="D30" s="26">
        <v>24650218.879999999</v>
      </c>
      <c r="E30" s="27">
        <f t="shared" si="0"/>
        <v>5582273.2300000004</v>
      </c>
      <c r="F30" s="27">
        <f t="shared" si="1"/>
        <v>2425453.84</v>
      </c>
    </row>
    <row r="31" spans="1:6" x14ac:dyDescent="0.25">
      <c r="A31" s="25" t="s">
        <v>319</v>
      </c>
      <c r="B31" s="26">
        <v>53903831.450000003</v>
      </c>
      <c r="C31" s="26">
        <v>48321558.219999999</v>
      </c>
      <c r="D31" s="26">
        <v>39508074.240000002</v>
      </c>
      <c r="E31" s="27">
        <f t="shared" si="0"/>
        <v>5582273.2300000042</v>
      </c>
      <c r="F31" s="27">
        <f t="shared" si="1"/>
        <v>14395757.210000001</v>
      </c>
    </row>
    <row r="32" spans="1:6" hidden="1" x14ac:dyDescent="0.25">
      <c r="A32" s="25" t="s">
        <v>320</v>
      </c>
      <c r="B32" s="26">
        <v>0</v>
      </c>
      <c r="C32" s="26">
        <v>0</v>
      </c>
      <c r="D32" s="26">
        <v>0</v>
      </c>
      <c r="E32" s="27">
        <f t="shared" si="0"/>
        <v>0</v>
      </c>
      <c r="F32" s="27">
        <f t="shared" si="1"/>
        <v>0</v>
      </c>
    </row>
    <row r="33" spans="1:6" x14ac:dyDescent="0.25">
      <c r="A33" s="25" t="s">
        <v>321</v>
      </c>
      <c r="B33" s="26">
        <v>26828158.73</v>
      </c>
      <c r="C33" s="26">
        <v>26828158.73</v>
      </c>
      <c r="D33" s="26">
        <v>14857855.359999999</v>
      </c>
      <c r="E33" s="27">
        <f t="shared" si="0"/>
        <v>0</v>
      </c>
      <c r="F33" s="27">
        <f t="shared" si="1"/>
        <v>11970303.370000001</v>
      </c>
    </row>
    <row r="34" spans="1:6" hidden="1" x14ac:dyDescent="0.25">
      <c r="A34" s="25" t="s">
        <v>322</v>
      </c>
      <c r="B34" s="26">
        <v>0</v>
      </c>
      <c r="C34" s="26">
        <v>0</v>
      </c>
      <c r="D34" s="26">
        <v>0</v>
      </c>
      <c r="E34" s="27">
        <f t="shared" si="0"/>
        <v>0</v>
      </c>
      <c r="F34" s="27">
        <f t="shared" si="1"/>
        <v>0</v>
      </c>
    </row>
    <row r="35" spans="1:6" hidden="1" x14ac:dyDescent="0.25">
      <c r="A35" s="25" t="s">
        <v>323</v>
      </c>
      <c r="B35" s="26">
        <v>0</v>
      </c>
      <c r="C35" s="26">
        <v>0</v>
      </c>
      <c r="D35" s="26">
        <v>0</v>
      </c>
      <c r="E35" s="27">
        <f t="shared" si="0"/>
        <v>0</v>
      </c>
      <c r="F35" s="27">
        <f t="shared" si="1"/>
        <v>0</v>
      </c>
    </row>
    <row r="36" spans="1:6" x14ac:dyDescent="0.25">
      <c r="A36" s="25" t="s">
        <v>324</v>
      </c>
      <c r="B36" s="26">
        <v>-502759.72</v>
      </c>
      <c r="C36" s="26">
        <v>-2934852.54</v>
      </c>
      <c r="D36" s="26">
        <v>-14448750.27</v>
      </c>
      <c r="E36" s="27">
        <f t="shared" si="0"/>
        <v>2432092.8200000003</v>
      </c>
      <c r="F36" s="27">
        <f t="shared" si="1"/>
        <v>13945990.549999999</v>
      </c>
    </row>
    <row r="37" spans="1:6" x14ac:dyDescent="0.25">
      <c r="A37" s="25" t="s">
        <v>325</v>
      </c>
      <c r="B37" s="26">
        <v>-1329090.58</v>
      </c>
      <c r="C37" s="26">
        <v>-1464335.98</v>
      </c>
      <c r="D37" s="26">
        <v>-1728352.92</v>
      </c>
      <c r="E37" s="27">
        <f t="shared" si="0"/>
        <v>135245.39999999991</v>
      </c>
      <c r="F37" s="27">
        <f t="shared" si="1"/>
        <v>399262.33999999985</v>
      </c>
    </row>
    <row r="38" spans="1:6" hidden="1" x14ac:dyDescent="0.25">
      <c r="A38" s="25" t="s">
        <v>326</v>
      </c>
      <c r="B38" s="26">
        <v>0</v>
      </c>
      <c r="C38" s="26">
        <v>0</v>
      </c>
      <c r="D38" s="26">
        <v>0</v>
      </c>
      <c r="E38" s="27">
        <f t="shared" si="0"/>
        <v>0</v>
      </c>
      <c r="F38" s="27">
        <f t="shared" si="1"/>
        <v>0</v>
      </c>
    </row>
    <row r="39" spans="1:6" x14ac:dyDescent="0.25">
      <c r="A39" s="25" t="s">
        <v>327</v>
      </c>
      <c r="B39" s="26">
        <v>1831850.3</v>
      </c>
      <c r="C39" s="26">
        <v>4399188.5199999996</v>
      </c>
      <c r="D39" s="26">
        <v>16177103.189999999</v>
      </c>
      <c r="E39" s="27">
        <f t="shared" si="0"/>
        <v>-2567338.2199999997</v>
      </c>
      <c r="F39" s="27">
        <f t="shared" si="1"/>
        <v>-14345252.889999999</v>
      </c>
    </row>
    <row r="40" spans="1:6" s="32" customFormat="1" x14ac:dyDescent="0.25">
      <c r="A40" s="29" t="s">
        <v>328</v>
      </c>
      <c r="B40" s="36">
        <v>311643800.10000002</v>
      </c>
      <c r="C40" s="36">
        <v>300027153.41000003</v>
      </c>
      <c r="D40" s="36">
        <v>301211300.52999997</v>
      </c>
      <c r="E40" s="31">
        <f t="shared" si="0"/>
        <v>11616646.689999998</v>
      </c>
      <c r="F40" s="31">
        <f t="shared" si="1"/>
        <v>10432499.570000052</v>
      </c>
    </row>
    <row r="41" spans="1:6" s="24" customFormat="1" x14ac:dyDescent="0.25">
      <c r="A41" s="33" t="s">
        <v>335</v>
      </c>
      <c r="B41" s="34">
        <v>0</v>
      </c>
      <c r="C41" s="34">
        <v>0</v>
      </c>
      <c r="D41" s="34">
        <v>0</v>
      </c>
      <c r="E41" s="35">
        <f t="shared" si="0"/>
        <v>0</v>
      </c>
      <c r="F41" s="35">
        <f t="shared" si="1"/>
        <v>0</v>
      </c>
    </row>
    <row r="42" spans="1:6" s="24" customFormat="1" x14ac:dyDescent="0.25">
      <c r="A42" s="33" t="s">
        <v>336</v>
      </c>
      <c r="B42" s="37"/>
      <c r="C42" s="37"/>
      <c r="D42" s="37"/>
      <c r="E42" s="35">
        <f t="shared" si="0"/>
        <v>0</v>
      </c>
      <c r="F42" s="35">
        <f t="shared" si="1"/>
        <v>0</v>
      </c>
    </row>
    <row r="43" spans="1:6" s="24" customFormat="1" x14ac:dyDescent="0.25">
      <c r="A43" s="33" t="s">
        <v>337</v>
      </c>
      <c r="B43" s="34">
        <v>0</v>
      </c>
      <c r="C43" s="34">
        <v>0</v>
      </c>
      <c r="D43" s="34">
        <v>0</v>
      </c>
      <c r="E43" s="35">
        <f t="shared" si="0"/>
        <v>0</v>
      </c>
      <c r="F43" s="35">
        <f t="shared" si="1"/>
        <v>0</v>
      </c>
    </row>
    <row r="44" spans="1:6" s="24" customFormat="1" x14ac:dyDescent="0.25">
      <c r="A44" s="33" t="s">
        <v>338</v>
      </c>
      <c r="B44" s="34">
        <v>0</v>
      </c>
      <c r="C44" s="34">
        <v>0</v>
      </c>
      <c r="D44" s="34">
        <v>0</v>
      </c>
      <c r="E44" s="35">
        <f t="shared" si="0"/>
        <v>0</v>
      </c>
      <c r="F44" s="35">
        <f t="shared" si="1"/>
        <v>0</v>
      </c>
    </row>
    <row r="45" spans="1:6" x14ac:dyDescent="0.25">
      <c r="A45" s="25" t="s">
        <v>339</v>
      </c>
      <c r="B45" s="26">
        <v>0</v>
      </c>
      <c r="C45" s="26">
        <v>0</v>
      </c>
      <c r="D45" s="26">
        <v>0</v>
      </c>
      <c r="E45" s="27">
        <f t="shared" si="0"/>
        <v>0</v>
      </c>
      <c r="F45" s="27">
        <f t="shared" si="1"/>
        <v>0</v>
      </c>
    </row>
    <row r="46" spans="1:6" x14ac:dyDescent="0.25">
      <c r="A46" s="38" t="s">
        <v>340</v>
      </c>
      <c r="B46" s="39">
        <f>556197928.17-B$45</f>
        <v>556197928.16999996</v>
      </c>
      <c r="C46" s="39">
        <f>550615654.94-C$45</f>
        <v>550615654.94000006</v>
      </c>
      <c r="D46" s="39">
        <f>553899747.06-D$45</f>
        <v>553899747.05999994</v>
      </c>
      <c r="E46" s="40">
        <f t="shared" si="0"/>
        <v>5582273.2299998999</v>
      </c>
      <c r="F46" s="40">
        <f t="shared" si="1"/>
        <v>2298181.1100000143</v>
      </c>
    </row>
    <row r="47" spans="1:6" x14ac:dyDescent="0.25">
      <c r="A47" s="25" t="s">
        <v>341</v>
      </c>
      <c r="B47" s="26">
        <v>49031754.219999999</v>
      </c>
      <c r="C47" s="26">
        <v>26220454.809999999</v>
      </c>
      <c r="D47" s="26">
        <v>46959856.710000001</v>
      </c>
      <c r="E47" s="27">
        <f t="shared" si="0"/>
        <v>22811299.41</v>
      </c>
      <c r="F47" s="27">
        <f t="shared" si="1"/>
        <v>2071897.5099999979</v>
      </c>
    </row>
    <row r="48" spans="1:6" x14ac:dyDescent="0.25">
      <c r="A48" s="25" t="s">
        <v>342</v>
      </c>
      <c r="B48" s="26">
        <v>502759.72</v>
      </c>
      <c r="C48" s="26">
        <v>2934852.54</v>
      </c>
      <c r="D48" s="26">
        <v>14448750.27</v>
      </c>
      <c r="E48" s="27">
        <f t="shared" si="0"/>
        <v>-2432092.8200000003</v>
      </c>
      <c r="F48" s="27">
        <f t="shared" si="1"/>
        <v>-13945990.549999999</v>
      </c>
    </row>
    <row r="49" spans="1:6" x14ac:dyDescent="0.25">
      <c r="A49" s="25" t="s">
        <v>343</v>
      </c>
      <c r="B49" s="26">
        <v>1329090.58</v>
      </c>
      <c r="C49" s="26">
        <v>1464335.98</v>
      </c>
      <c r="D49" s="26">
        <v>1728352.92</v>
      </c>
      <c r="E49" s="27">
        <f t="shared" si="0"/>
        <v>-135245.39999999991</v>
      </c>
      <c r="F49" s="27">
        <f t="shared" si="1"/>
        <v>-399262.33999999985</v>
      </c>
    </row>
    <row r="50" spans="1:6" x14ac:dyDescent="0.25">
      <c r="A50" s="25" t="s">
        <v>344</v>
      </c>
      <c r="B50" s="26">
        <v>0</v>
      </c>
      <c r="C50" s="26">
        <v>0</v>
      </c>
      <c r="D50" s="26">
        <v>0</v>
      </c>
      <c r="E50" s="27">
        <f t="shared" si="0"/>
        <v>0</v>
      </c>
      <c r="F50" s="27">
        <f t="shared" si="1"/>
        <v>0</v>
      </c>
    </row>
    <row r="51" spans="1:6" x14ac:dyDescent="0.25">
      <c r="A51" s="25" t="s">
        <v>345</v>
      </c>
      <c r="B51" s="26">
        <f>B47-B48-B49-B50</f>
        <v>47199903.920000002</v>
      </c>
      <c r="C51" s="26">
        <f>C47-C48-C49-C50</f>
        <v>21821266.289999999</v>
      </c>
      <c r="D51" s="26">
        <f>D47-D48-D49-D50</f>
        <v>30782753.520000003</v>
      </c>
      <c r="E51" s="27">
        <f t="shared" si="0"/>
        <v>25378637.630000003</v>
      </c>
      <c r="F51" s="27">
        <f t="shared" si="1"/>
        <v>16417150.399999999</v>
      </c>
    </row>
    <row r="52" spans="1:6" x14ac:dyDescent="0.25">
      <c r="A52" s="25" t="s">
        <v>346</v>
      </c>
      <c r="B52" s="26">
        <v>-1831850.3</v>
      </c>
      <c r="C52" s="26">
        <v>-4399188.5199999996</v>
      </c>
      <c r="D52" s="26">
        <v>-16177103.189999999</v>
      </c>
      <c r="E52" s="27">
        <f t="shared" si="0"/>
        <v>2567338.2199999997</v>
      </c>
      <c r="F52" s="27">
        <f t="shared" si="1"/>
        <v>14345252.889999999</v>
      </c>
    </row>
    <row r="53" spans="1:6" x14ac:dyDescent="0.25">
      <c r="A53" s="25" t="s">
        <v>347</v>
      </c>
      <c r="B53" s="26">
        <f>IF(27075672.72=0,B$27,B$27*(1+B$42/27075672.72))</f>
        <v>0</v>
      </c>
      <c r="C53" s="26">
        <f>IF(21493399.49=0,C$27,C$27*(1+C$42/21493399.49))</f>
        <v>0</v>
      </c>
      <c r="D53" s="26">
        <f>IF(24650218.88=0,D$27,D$27*(1+D$42/24650218.88))</f>
        <v>0</v>
      </c>
      <c r="E53" s="27">
        <f t="shared" si="0"/>
        <v>0</v>
      </c>
      <c r="F53" s="27">
        <f t="shared" si="1"/>
        <v>0</v>
      </c>
    </row>
    <row r="54" spans="1:6" x14ac:dyDescent="0.25">
      <c r="A54" s="25" t="s">
        <v>348</v>
      </c>
      <c r="B54" s="26">
        <v>5076185.96</v>
      </c>
      <c r="C54" s="26">
        <v>5148552.62</v>
      </c>
      <c r="D54" s="26">
        <v>4803942.3600000003</v>
      </c>
      <c r="E54" s="27">
        <f t="shared" si="0"/>
        <v>-72366.660000000149</v>
      </c>
      <c r="F54" s="27">
        <f t="shared" si="1"/>
        <v>272243.59999999963</v>
      </c>
    </row>
    <row r="55" spans="1:6" ht="15.75" thickBot="1" x14ac:dyDescent="0.3">
      <c r="A55" s="41" t="s">
        <v>349</v>
      </c>
      <c r="B55" s="42">
        <f>B$46-B$47-B$52-B53-B54-SUM(B$19:B$22,B$36:B$39)</f>
        <v>503921838.28999996</v>
      </c>
      <c r="C55" s="42">
        <f>C$46-C$47-C$52-C53-C54-SUM(C$19:C$22,C$36:C$39)</f>
        <v>523645836.03000003</v>
      </c>
      <c r="D55" s="42">
        <f>D$46-D$47-D$52-D53-D54-SUM(D$19:D$22,D$36:D$39)</f>
        <v>518313051.17999995</v>
      </c>
      <c r="E55" s="43">
        <f t="shared" si="0"/>
        <v>-19723997.740000069</v>
      </c>
      <c r="F55" s="43">
        <f t="shared" si="1"/>
        <v>-14391212.889999986</v>
      </c>
    </row>
    <row r="56" spans="1:6" ht="15.75" thickBot="1" x14ac:dyDescent="0.3"/>
    <row r="57" spans="1:6" ht="15.75" thickBot="1" x14ac:dyDescent="0.3">
      <c r="A57" s="44" t="s">
        <v>350</v>
      </c>
      <c r="B57" s="45">
        <f>DATE(2018,7,1)</f>
        <v>43282</v>
      </c>
      <c r="C57" s="45">
        <f>DATE(2018,6,27)</f>
        <v>43278</v>
      </c>
      <c r="D57" s="45">
        <f>DATE(2018,6,1)</f>
        <v>43252</v>
      </c>
      <c r="E57" s="46" t="s">
        <v>308</v>
      </c>
      <c r="F57" s="46" t="s">
        <v>309</v>
      </c>
    </row>
    <row r="58" spans="1:6" x14ac:dyDescent="0.25">
      <c r="A58" s="25" t="s">
        <v>351</v>
      </c>
      <c r="B58" s="26">
        <v>0</v>
      </c>
      <c r="C58" s="26">
        <v>0</v>
      </c>
      <c r="D58" s="26">
        <v>0</v>
      </c>
      <c r="E58" s="27">
        <f t="shared" ref="E58:E111" si="2">$B58-$C58</f>
        <v>0</v>
      </c>
      <c r="F58" s="27">
        <f t="shared" ref="F58:F111" si="3">$B58-$D58</f>
        <v>0</v>
      </c>
    </row>
    <row r="59" spans="1:6" x14ac:dyDescent="0.25">
      <c r="A59" s="25" t="s">
        <v>352</v>
      </c>
      <c r="B59" s="26">
        <v>0</v>
      </c>
      <c r="C59" s="26">
        <v>0</v>
      </c>
      <c r="D59" s="26">
        <v>0</v>
      </c>
      <c r="E59" s="27">
        <f t="shared" si="2"/>
        <v>0</v>
      </c>
      <c r="F59" s="27">
        <f t="shared" si="3"/>
        <v>0</v>
      </c>
    </row>
    <row r="60" spans="1:6" x14ac:dyDescent="0.25">
      <c r="A60" s="25" t="s">
        <v>353</v>
      </c>
      <c r="B60" s="26">
        <v>47438401.670000002</v>
      </c>
      <c r="C60" s="26">
        <v>66165749.024999999</v>
      </c>
      <c r="D60" s="26">
        <v>33708316.420000002</v>
      </c>
      <c r="E60" s="27">
        <f t="shared" si="2"/>
        <v>-18727347.354999997</v>
      </c>
      <c r="F60" s="27">
        <f t="shared" si="3"/>
        <v>13730085.25</v>
      </c>
    </row>
    <row r="61" spans="1:6" x14ac:dyDescent="0.25">
      <c r="A61" s="25" t="s">
        <v>354</v>
      </c>
      <c r="B61" s="26">
        <v>0</v>
      </c>
      <c r="C61" s="26">
        <v>0</v>
      </c>
      <c r="D61" s="26">
        <v>0</v>
      </c>
      <c r="E61" s="27">
        <f t="shared" si="2"/>
        <v>0</v>
      </c>
      <c r="F61" s="27">
        <f t="shared" si="3"/>
        <v>0</v>
      </c>
    </row>
    <row r="62" spans="1:6" x14ac:dyDescent="0.25">
      <c r="A62" s="25" t="s">
        <v>355</v>
      </c>
      <c r="B62" s="26">
        <v>0</v>
      </c>
      <c r="C62" s="26">
        <v>0</v>
      </c>
      <c r="D62" s="26">
        <v>0</v>
      </c>
      <c r="E62" s="27">
        <f t="shared" si="2"/>
        <v>0</v>
      </c>
      <c r="F62" s="27">
        <f t="shared" si="3"/>
        <v>0</v>
      </c>
    </row>
    <row r="63" spans="1:6" x14ac:dyDescent="0.25">
      <c r="A63" s="25" t="s">
        <v>356</v>
      </c>
      <c r="B63" s="26">
        <v>0</v>
      </c>
      <c r="C63" s="26">
        <v>0</v>
      </c>
      <c r="D63" s="26">
        <v>0</v>
      </c>
      <c r="E63" s="27">
        <f t="shared" si="2"/>
        <v>0</v>
      </c>
      <c r="F63" s="27">
        <f t="shared" si="3"/>
        <v>0</v>
      </c>
    </row>
    <row r="64" spans="1:6" x14ac:dyDescent="0.25">
      <c r="A64" s="25" t="s">
        <v>357</v>
      </c>
      <c r="B64" s="26">
        <v>0</v>
      </c>
      <c r="C64" s="26">
        <v>0</v>
      </c>
      <c r="D64" s="26">
        <v>0</v>
      </c>
      <c r="E64" s="27">
        <f t="shared" si="2"/>
        <v>0</v>
      </c>
      <c r="F64" s="27">
        <f t="shared" si="3"/>
        <v>0</v>
      </c>
    </row>
    <row r="65" spans="1:6" x14ac:dyDescent="0.25">
      <c r="A65" s="25" t="s">
        <v>358</v>
      </c>
      <c r="B65" s="26">
        <v>0</v>
      </c>
      <c r="C65" s="26">
        <v>0</v>
      </c>
      <c r="D65" s="26">
        <v>0</v>
      </c>
      <c r="E65" s="27">
        <f t="shared" si="2"/>
        <v>0</v>
      </c>
      <c r="F65" s="27">
        <f t="shared" si="3"/>
        <v>0</v>
      </c>
    </row>
    <row r="66" spans="1:6" x14ac:dyDescent="0.25">
      <c r="A66" s="25" t="s">
        <v>359</v>
      </c>
      <c r="B66" s="26">
        <v>50003305.630000003</v>
      </c>
      <c r="C66" s="26">
        <v>50001082.189999998</v>
      </c>
      <c r="D66" s="26">
        <v>50001082.189999998</v>
      </c>
      <c r="E66" s="27">
        <f t="shared" si="2"/>
        <v>2223.4400000050664</v>
      </c>
      <c r="F66" s="27">
        <f t="shared" si="3"/>
        <v>2223.4400000050664</v>
      </c>
    </row>
    <row r="67" spans="1:6" x14ac:dyDescent="0.25">
      <c r="A67" s="25" t="s">
        <v>360</v>
      </c>
      <c r="B67" s="26">
        <v>0</v>
      </c>
      <c r="C67" s="26">
        <v>0</v>
      </c>
      <c r="D67" s="26">
        <v>0</v>
      </c>
      <c r="E67" s="27">
        <f t="shared" si="2"/>
        <v>0</v>
      </c>
      <c r="F67" s="27">
        <f t="shared" si="3"/>
        <v>0</v>
      </c>
    </row>
    <row r="68" spans="1:6" x14ac:dyDescent="0.25">
      <c r="A68" s="25" t="s">
        <v>361</v>
      </c>
      <c r="B68" s="26">
        <v>0</v>
      </c>
      <c r="C68" s="26">
        <v>0</v>
      </c>
      <c r="D68" s="26">
        <v>0</v>
      </c>
      <c r="E68" s="27">
        <f t="shared" si="2"/>
        <v>0</v>
      </c>
      <c r="F68" s="27">
        <f t="shared" si="3"/>
        <v>0</v>
      </c>
    </row>
    <row r="69" spans="1:6" x14ac:dyDescent="0.25">
      <c r="A69" s="25" t="s">
        <v>362</v>
      </c>
      <c r="B69" s="26">
        <v>-26882975.120000001</v>
      </c>
      <c r="C69" s="26">
        <v>-27033357.934999999</v>
      </c>
      <c r="D69" s="26">
        <v>-27108062.920000002</v>
      </c>
      <c r="E69" s="27">
        <f t="shared" si="2"/>
        <v>150382.81499999762</v>
      </c>
      <c r="F69" s="27">
        <f t="shared" si="3"/>
        <v>225087.80000000075</v>
      </c>
    </row>
    <row r="70" spans="1:6" x14ac:dyDescent="0.25">
      <c r="A70" s="25" t="s">
        <v>363</v>
      </c>
      <c r="B70" s="26">
        <v>0</v>
      </c>
      <c r="C70" s="26">
        <v>0</v>
      </c>
      <c r="D70" s="26">
        <v>0</v>
      </c>
      <c r="E70" s="27">
        <f t="shared" si="2"/>
        <v>0</v>
      </c>
      <c r="F70" s="27">
        <f t="shared" si="3"/>
        <v>0</v>
      </c>
    </row>
    <row r="71" spans="1:6" x14ac:dyDescent="0.25">
      <c r="A71" s="25" t="s">
        <v>364</v>
      </c>
      <c r="B71" s="26">
        <v>21636386.390000001</v>
      </c>
      <c r="C71" s="26">
        <v>17701200.969999999</v>
      </c>
      <c r="D71" s="26">
        <v>16090849.76</v>
      </c>
      <c r="E71" s="27">
        <f t="shared" si="2"/>
        <v>3935185.4200000018</v>
      </c>
      <c r="F71" s="27">
        <f t="shared" si="3"/>
        <v>5545536.6300000008</v>
      </c>
    </row>
    <row r="72" spans="1:6" x14ac:dyDescent="0.25">
      <c r="A72" s="25" t="s">
        <v>365</v>
      </c>
      <c r="B72" s="26">
        <v>-1516469.47</v>
      </c>
      <c r="C72" s="26">
        <v>-1516469.47</v>
      </c>
      <c r="D72" s="26">
        <v>-3300914.13</v>
      </c>
      <c r="E72" s="27">
        <f t="shared" si="2"/>
        <v>0</v>
      </c>
      <c r="F72" s="27">
        <f t="shared" si="3"/>
        <v>1784444.66</v>
      </c>
    </row>
    <row r="73" spans="1:6" x14ac:dyDescent="0.25">
      <c r="A73" s="25" t="s">
        <v>366</v>
      </c>
      <c r="B73" s="26">
        <v>3293640630.8200002</v>
      </c>
      <c r="C73" s="26">
        <v>3176129786.2800002</v>
      </c>
      <c r="D73" s="26">
        <v>3203794374.6199999</v>
      </c>
      <c r="E73" s="27">
        <f t="shared" si="2"/>
        <v>117510844.53999996</v>
      </c>
      <c r="F73" s="27">
        <f t="shared" si="3"/>
        <v>89846256.200000286</v>
      </c>
    </row>
    <row r="74" spans="1:6" x14ac:dyDescent="0.25">
      <c r="A74" s="25" t="s">
        <v>367</v>
      </c>
      <c r="B74" s="26">
        <v>0</v>
      </c>
      <c r="C74" s="26">
        <v>0</v>
      </c>
      <c r="D74" s="26">
        <v>0</v>
      </c>
      <c r="E74" s="27">
        <f t="shared" si="2"/>
        <v>0</v>
      </c>
      <c r="F74" s="27">
        <f t="shared" si="3"/>
        <v>0</v>
      </c>
    </row>
    <row r="75" spans="1:6" x14ac:dyDescent="0.25">
      <c r="A75" s="25" t="s">
        <v>368</v>
      </c>
      <c r="B75" s="26">
        <v>0</v>
      </c>
      <c r="C75" s="26">
        <v>0</v>
      </c>
      <c r="D75" s="26">
        <v>0</v>
      </c>
      <c r="E75" s="27">
        <f t="shared" si="2"/>
        <v>0</v>
      </c>
      <c r="F75" s="27">
        <f t="shared" si="3"/>
        <v>0</v>
      </c>
    </row>
    <row r="76" spans="1:6" x14ac:dyDescent="0.25">
      <c r="A76" s="25" t="s">
        <v>369</v>
      </c>
      <c r="B76" s="26">
        <v>0</v>
      </c>
      <c r="C76" s="26">
        <v>0</v>
      </c>
      <c r="D76" s="26">
        <v>0</v>
      </c>
      <c r="E76" s="27">
        <f t="shared" si="2"/>
        <v>0</v>
      </c>
      <c r="F76" s="27">
        <f t="shared" si="3"/>
        <v>0</v>
      </c>
    </row>
    <row r="77" spans="1:6" x14ac:dyDescent="0.25">
      <c r="A77" s="25" t="s">
        <v>370</v>
      </c>
      <c r="B77" s="26">
        <v>43448929.625</v>
      </c>
      <c r="C77" s="26">
        <v>43249392.844999999</v>
      </c>
      <c r="D77" s="26">
        <v>47727082.07</v>
      </c>
      <c r="E77" s="27">
        <f t="shared" si="2"/>
        <v>199536.78000000119</v>
      </c>
      <c r="F77" s="27">
        <f t="shared" si="3"/>
        <v>-4278152.4450000003</v>
      </c>
    </row>
    <row r="78" spans="1:6" x14ac:dyDescent="0.25">
      <c r="A78" s="25" t="s">
        <v>371</v>
      </c>
      <c r="B78" s="26">
        <v>0</v>
      </c>
      <c r="C78" s="26">
        <v>0</v>
      </c>
      <c r="D78" s="26">
        <v>0</v>
      </c>
      <c r="E78" s="27">
        <f t="shared" si="2"/>
        <v>0</v>
      </c>
      <c r="F78" s="27">
        <f t="shared" si="3"/>
        <v>0</v>
      </c>
    </row>
    <row r="79" spans="1:6" x14ac:dyDescent="0.25">
      <c r="A79" s="25" t="s">
        <v>372</v>
      </c>
      <c r="B79" s="26">
        <v>40501812.844999999</v>
      </c>
      <c r="C79" s="26">
        <v>20655831.870000001</v>
      </c>
      <c r="D79" s="26">
        <v>40713237.649999999</v>
      </c>
      <c r="E79" s="27">
        <f t="shared" si="2"/>
        <v>19845980.974999998</v>
      </c>
      <c r="F79" s="27">
        <f t="shared" si="3"/>
        <v>-211424.8049999997</v>
      </c>
    </row>
    <row r="80" spans="1:6" x14ac:dyDescent="0.25">
      <c r="A80" s="25" t="s">
        <v>373</v>
      </c>
      <c r="B80" s="26">
        <v>-280511044.46499997</v>
      </c>
      <c r="C80" s="26">
        <v>-272289858.35500002</v>
      </c>
      <c r="D80" s="26">
        <v>-286676092.91000003</v>
      </c>
      <c r="E80" s="27">
        <f t="shared" si="2"/>
        <v>-8221186.1099999547</v>
      </c>
      <c r="F80" s="27">
        <f t="shared" si="3"/>
        <v>6165048.4450000525</v>
      </c>
    </row>
    <row r="81" spans="1:6" x14ac:dyDescent="0.25">
      <c r="A81" s="25" t="s">
        <v>374</v>
      </c>
      <c r="B81" s="26">
        <v>-1361491.2</v>
      </c>
      <c r="C81" s="26">
        <v>-1341491.2</v>
      </c>
      <c r="D81" s="26">
        <v>-1089678.24</v>
      </c>
      <c r="E81" s="27">
        <f t="shared" si="2"/>
        <v>-20000</v>
      </c>
      <c r="F81" s="27">
        <f t="shared" si="3"/>
        <v>-271812.95999999996</v>
      </c>
    </row>
    <row r="82" spans="1:6" x14ac:dyDescent="0.25">
      <c r="A82" s="25" t="s">
        <v>375</v>
      </c>
      <c r="B82" s="26">
        <v>588981.68999999994</v>
      </c>
      <c r="C82" s="26">
        <v>722364.29</v>
      </c>
      <c r="D82" s="26">
        <v>592635.39</v>
      </c>
      <c r="E82" s="27">
        <f t="shared" si="2"/>
        <v>-133382.60000000009</v>
      </c>
      <c r="F82" s="27">
        <f t="shared" si="3"/>
        <v>-3653.7000000000698</v>
      </c>
    </row>
    <row r="83" spans="1:6" x14ac:dyDescent="0.25">
      <c r="A83" s="25" t="s">
        <v>376</v>
      </c>
      <c r="B83" s="26">
        <v>-29705.06</v>
      </c>
      <c r="C83" s="26">
        <v>-29696.67</v>
      </c>
      <c r="D83" s="26">
        <v>-33378.480000000003</v>
      </c>
      <c r="E83" s="27">
        <f t="shared" si="2"/>
        <v>-8.3900000000030559</v>
      </c>
      <c r="F83" s="27">
        <f t="shared" si="3"/>
        <v>3673.4200000000019</v>
      </c>
    </row>
    <row r="84" spans="1:6" x14ac:dyDescent="0.25">
      <c r="A84" s="25" t="s">
        <v>377</v>
      </c>
      <c r="B84" s="26">
        <v>10134610.48</v>
      </c>
      <c r="C84" s="26">
        <v>13402588.880000001</v>
      </c>
      <c r="D84" s="26">
        <v>10606717.58</v>
      </c>
      <c r="E84" s="27">
        <f t="shared" si="2"/>
        <v>-3267978.4000000004</v>
      </c>
      <c r="F84" s="27">
        <f t="shared" si="3"/>
        <v>-472107.09999999963</v>
      </c>
    </row>
    <row r="85" spans="1:6" x14ac:dyDescent="0.25">
      <c r="A85" s="25" t="s">
        <v>378</v>
      </c>
      <c r="B85" s="26">
        <v>861913.46</v>
      </c>
      <c r="C85" s="26">
        <v>0</v>
      </c>
      <c r="D85" s="26">
        <v>37816</v>
      </c>
      <c r="E85" s="27">
        <f t="shared" si="2"/>
        <v>861913.46</v>
      </c>
      <c r="F85" s="27">
        <f t="shared" si="3"/>
        <v>824097.46</v>
      </c>
    </row>
    <row r="86" spans="1:6" hidden="1" x14ac:dyDescent="0.25">
      <c r="A86" s="25" t="s">
        <v>379</v>
      </c>
      <c r="B86" s="26">
        <v>0</v>
      </c>
      <c r="C86" s="26">
        <v>0</v>
      </c>
      <c r="D86" s="26">
        <v>0</v>
      </c>
      <c r="E86" s="27">
        <f t="shared" si="2"/>
        <v>0</v>
      </c>
      <c r="F86" s="27">
        <f t="shared" si="3"/>
        <v>0</v>
      </c>
    </row>
    <row r="87" spans="1:6" hidden="1" x14ac:dyDescent="0.25">
      <c r="A87" s="25" t="s">
        <v>380</v>
      </c>
      <c r="B87" s="26">
        <v>0</v>
      </c>
      <c r="C87" s="26">
        <v>0</v>
      </c>
      <c r="D87" s="26">
        <v>0</v>
      </c>
      <c r="E87" s="27">
        <f t="shared" si="2"/>
        <v>0</v>
      </c>
      <c r="F87" s="27">
        <f t="shared" si="3"/>
        <v>0</v>
      </c>
    </row>
    <row r="88" spans="1:6" hidden="1" x14ac:dyDescent="0.25">
      <c r="A88" s="25" t="s">
        <v>381</v>
      </c>
      <c r="B88" s="26">
        <v>0</v>
      </c>
      <c r="C88" s="26">
        <v>0</v>
      </c>
      <c r="D88" s="26">
        <v>0</v>
      </c>
      <c r="E88" s="27">
        <f t="shared" si="2"/>
        <v>0</v>
      </c>
      <c r="F88" s="27">
        <f t="shared" si="3"/>
        <v>0</v>
      </c>
    </row>
    <row r="89" spans="1:6" hidden="1" x14ac:dyDescent="0.25">
      <c r="A89" s="25" t="s">
        <v>382</v>
      </c>
      <c r="B89" s="26">
        <v>0</v>
      </c>
      <c r="C89" s="26">
        <v>0</v>
      </c>
      <c r="D89" s="26">
        <v>0</v>
      </c>
      <c r="E89" s="27">
        <f t="shared" si="2"/>
        <v>0</v>
      </c>
      <c r="F89" s="27">
        <f t="shared" si="3"/>
        <v>0</v>
      </c>
    </row>
    <row r="90" spans="1:6" x14ac:dyDescent="0.25">
      <c r="A90" s="25" t="s">
        <v>383</v>
      </c>
      <c r="B90" s="26">
        <v>262832.61</v>
      </c>
      <c r="C90" s="26">
        <v>262832.61</v>
      </c>
      <c r="D90" s="26">
        <v>158160.07</v>
      </c>
      <c r="E90" s="27">
        <f t="shared" si="2"/>
        <v>0</v>
      </c>
      <c r="F90" s="27">
        <f t="shared" si="3"/>
        <v>104672.53999999998</v>
      </c>
    </row>
    <row r="91" spans="1:6" x14ac:dyDescent="0.25">
      <c r="A91" s="25" t="s">
        <v>384</v>
      </c>
      <c r="B91" s="26">
        <v>26866412.050000001</v>
      </c>
      <c r="C91" s="26">
        <v>28077805.390000001</v>
      </c>
      <c r="D91" s="26">
        <v>24953141.129999999</v>
      </c>
      <c r="E91" s="27">
        <f t="shared" si="2"/>
        <v>-1211393.3399999999</v>
      </c>
      <c r="F91" s="27">
        <f t="shared" si="3"/>
        <v>1913270.9200000018</v>
      </c>
    </row>
    <row r="92" spans="1:6" x14ac:dyDescent="0.25">
      <c r="A92" s="25" t="s">
        <v>385</v>
      </c>
      <c r="B92" s="26">
        <v>-439711.15</v>
      </c>
      <c r="C92" s="26">
        <v>-486049.72</v>
      </c>
      <c r="D92" s="26">
        <v>-1368162.39</v>
      </c>
      <c r="E92" s="27">
        <f t="shared" si="2"/>
        <v>46338.569999999949</v>
      </c>
      <c r="F92" s="27">
        <f t="shared" si="3"/>
        <v>928451.23999999987</v>
      </c>
    </row>
    <row r="93" spans="1:6" x14ac:dyDescent="0.25">
      <c r="A93" s="25" t="s">
        <v>386</v>
      </c>
      <c r="B93" s="26">
        <v>925838.59</v>
      </c>
      <c r="C93" s="26">
        <v>252289.81</v>
      </c>
      <c r="D93" s="26">
        <v>1148244.57</v>
      </c>
      <c r="E93" s="27">
        <f t="shared" si="2"/>
        <v>673548.78</v>
      </c>
      <c r="F93" s="27">
        <f t="shared" si="3"/>
        <v>-222405.9800000001</v>
      </c>
    </row>
    <row r="94" spans="1:6" x14ac:dyDescent="0.25">
      <c r="A94" s="25" t="s">
        <v>387</v>
      </c>
      <c r="B94" s="26">
        <v>311033845.04000002</v>
      </c>
      <c r="C94" s="26">
        <v>310930530.20999998</v>
      </c>
      <c r="D94" s="26">
        <v>240225649.81999999</v>
      </c>
      <c r="E94" s="27">
        <f t="shared" si="2"/>
        <v>103314.83000004292</v>
      </c>
      <c r="F94" s="27">
        <f t="shared" si="3"/>
        <v>70808195.220000029</v>
      </c>
    </row>
    <row r="95" spans="1:6" x14ac:dyDescent="0.25">
      <c r="A95" s="25" t="s">
        <v>388</v>
      </c>
      <c r="B95" s="26">
        <v>3403836.35</v>
      </c>
      <c r="C95" s="26">
        <v>3373070.77</v>
      </c>
      <c r="D95" s="26">
        <v>3026315.23</v>
      </c>
      <c r="E95" s="27">
        <f t="shared" si="2"/>
        <v>30765.580000000075</v>
      </c>
      <c r="F95" s="27">
        <f t="shared" si="3"/>
        <v>377521.12000000011</v>
      </c>
    </row>
    <row r="96" spans="1:6" x14ac:dyDescent="0.25">
      <c r="A96" s="25" t="s">
        <v>389</v>
      </c>
      <c r="B96" s="26">
        <v>911813578.60000002</v>
      </c>
      <c r="C96" s="26">
        <v>896018644.37</v>
      </c>
      <c r="D96" s="26">
        <v>882359735.96000004</v>
      </c>
      <c r="E96" s="27">
        <f t="shared" si="2"/>
        <v>15794934.230000019</v>
      </c>
      <c r="F96" s="27">
        <f t="shared" si="3"/>
        <v>29453842.639999986</v>
      </c>
    </row>
    <row r="97" spans="1:8" hidden="1" x14ac:dyDescent="0.25">
      <c r="A97" s="25" t="s">
        <v>390</v>
      </c>
      <c r="B97" s="26">
        <v>0</v>
      </c>
      <c r="C97" s="26">
        <v>0</v>
      </c>
      <c r="D97" s="26">
        <v>0</v>
      </c>
      <c r="E97" s="27">
        <f t="shared" si="2"/>
        <v>0</v>
      </c>
      <c r="F97" s="27">
        <f t="shared" si="3"/>
        <v>0</v>
      </c>
    </row>
    <row r="98" spans="1:8" x14ac:dyDescent="0.25">
      <c r="A98" s="25" t="s">
        <v>391</v>
      </c>
      <c r="B98" s="26">
        <v>83472789.659999996</v>
      </c>
      <c r="C98" s="26">
        <v>77079642.390000001</v>
      </c>
      <c r="D98" s="26">
        <v>80485999.760000005</v>
      </c>
      <c r="E98" s="27">
        <f t="shared" si="2"/>
        <v>6393147.2699999958</v>
      </c>
      <c r="F98" s="27">
        <f t="shared" si="3"/>
        <v>2986789.8999999911</v>
      </c>
    </row>
    <row r="99" spans="1:8" x14ac:dyDescent="0.25">
      <c r="A99" s="25" t="s">
        <v>392</v>
      </c>
      <c r="B99" s="26">
        <v>126997508.73999999</v>
      </c>
      <c r="C99" s="26">
        <v>147434395.83000001</v>
      </c>
      <c r="D99" s="26">
        <v>112400381.875</v>
      </c>
      <c r="E99" s="27">
        <f t="shared" si="2"/>
        <v>-20436887.090000018</v>
      </c>
      <c r="F99" s="27">
        <f t="shared" si="3"/>
        <v>14597126.864999995</v>
      </c>
    </row>
    <row r="100" spans="1:8" hidden="1" x14ac:dyDescent="0.25">
      <c r="A100" s="25" t="s">
        <v>393</v>
      </c>
      <c r="B100" s="26">
        <v>0</v>
      </c>
      <c r="C100" s="26">
        <v>0</v>
      </c>
      <c r="D100" s="26">
        <v>0</v>
      </c>
      <c r="E100" s="27">
        <f t="shared" si="2"/>
        <v>0</v>
      </c>
      <c r="F100" s="27">
        <f t="shared" si="3"/>
        <v>0</v>
      </c>
    </row>
    <row r="101" spans="1:8" x14ac:dyDescent="0.25">
      <c r="A101" s="25" t="s">
        <v>394</v>
      </c>
      <c r="B101" s="26">
        <v>-1378788592.25</v>
      </c>
      <c r="C101" s="26">
        <v>-1235812368.95</v>
      </c>
      <c r="D101" s="26">
        <v>-1248598982.03</v>
      </c>
      <c r="E101" s="27">
        <f t="shared" si="2"/>
        <v>-142976223.29999995</v>
      </c>
      <c r="F101" s="27">
        <f t="shared" si="3"/>
        <v>-130189610.22000003</v>
      </c>
    </row>
    <row r="102" spans="1:8" hidden="1" x14ac:dyDescent="0.25">
      <c r="A102" s="25" t="s">
        <v>395</v>
      </c>
      <c r="B102" s="26">
        <v>0</v>
      </c>
      <c r="C102" s="26">
        <v>0</v>
      </c>
      <c r="D102" s="26">
        <v>0</v>
      </c>
      <c r="E102" s="27">
        <f t="shared" si="2"/>
        <v>0</v>
      </c>
      <c r="F102" s="27">
        <f t="shared" si="3"/>
        <v>0</v>
      </c>
    </row>
    <row r="103" spans="1:8" hidden="1" x14ac:dyDescent="0.25">
      <c r="A103" s="25" t="s">
        <v>396</v>
      </c>
      <c r="B103" s="26">
        <v>0</v>
      </c>
      <c r="C103" s="26">
        <v>0</v>
      </c>
      <c r="D103" s="26">
        <v>0</v>
      </c>
      <c r="E103" s="27">
        <f t="shared" si="2"/>
        <v>0</v>
      </c>
      <c r="F103" s="27">
        <f t="shared" si="3"/>
        <v>0</v>
      </c>
    </row>
    <row r="104" spans="1:8" hidden="1" x14ac:dyDescent="0.25">
      <c r="A104" s="25" t="s">
        <v>397</v>
      </c>
      <c r="B104" s="26">
        <v>0</v>
      </c>
      <c r="C104" s="26">
        <v>0</v>
      </c>
      <c r="D104" s="26">
        <v>0</v>
      </c>
      <c r="E104" s="27">
        <f t="shared" si="2"/>
        <v>0</v>
      </c>
      <c r="F104" s="27">
        <f t="shared" si="3"/>
        <v>0</v>
      </c>
    </row>
    <row r="105" spans="1:8" hidden="1" x14ac:dyDescent="0.25">
      <c r="A105" s="25" t="s">
        <v>398</v>
      </c>
      <c r="B105" s="26">
        <v>0</v>
      </c>
      <c r="C105" s="26">
        <v>0</v>
      </c>
      <c r="D105" s="26">
        <v>0</v>
      </c>
      <c r="E105" s="27">
        <f t="shared" si="2"/>
        <v>0</v>
      </c>
      <c r="F105" s="27">
        <f t="shared" si="3"/>
        <v>0</v>
      </c>
    </row>
    <row r="106" spans="1:8" hidden="1" x14ac:dyDescent="0.25">
      <c r="A106" s="25" t="s">
        <v>399</v>
      </c>
      <c r="B106" s="28"/>
      <c r="C106" s="28"/>
      <c r="D106" s="28"/>
      <c r="E106" s="27">
        <f t="shared" si="2"/>
        <v>0</v>
      </c>
      <c r="F106" s="27">
        <f t="shared" si="3"/>
        <v>0</v>
      </c>
    </row>
    <row r="107" spans="1:8" x14ac:dyDescent="0.25">
      <c r="A107" s="25" t="s">
        <v>400</v>
      </c>
      <c r="B107" s="26">
        <v>-28197290.670000002</v>
      </c>
      <c r="C107" s="26">
        <v>-28197290.670000002</v>
      </c>
      <c r="D107" s="26">
        <v>-16226987.300000001</v>
      </c>
      <c r="E107" s="27">
        <f t="shared" si="2"/>
        <v>0</v>
      </c>
      <c r="F107" s="27">
        <f t="shared" si="3"/>
        <v>-11970303.370000001</v>
      </c>
    </row>
    <row r="108" spans="1:8" x14ac:dyDescent="0.25">
      <c r="A108" s="25" t="s">
        <v>401</v>
      </c>
      <c r="B108" s="26">
        <v>17264955.57</v>
      </c>
      <c r="C108" s="26">
        <v>11107830.939999999</v>
      </c>
      <c r="D108" s="26">
        <v>25385339.489999998</v>
      </c>
      <c r="E108" s="27">
        <f t="shared" si="2"/>
        <v>6157124.6300000008</v>
      </c>
      <c r="F108" s="27">
        <f t="shared" si="3"/>
        <v>-8120383.9199999981</v>
      </c>
    </row>
    <row r="109" spans="1:8" hidden="1" x14ac:dyDescent="0.25">
      <c r="A109" s="25" t="s">
        <v>402</v>
      </c>
      <c r="B109" s="28"/>
      <c r="C109" s="28"/>
      <c r="D109" s="28"/>
      <c r="E109" s="27">
        <f t="shared" si="2"/>
        <v>0</v>
      </c>
      <c r="F109" s="27">
        <f t="shared" si="3"/>
        <v>0</v>
      </c>
    </row>
    <row r="110" spans="1:8" x14ac:dyDescent="0.25">
      <c r="A110" s="25" t="s">
        <v>403</v>
      </c>
      <c r="B110" s="26">
        <v>693266.04</v>
      </c>
      <c r="C110" s="26">
        <v>699797.13</v>
      </c>
      <c r="D110" s="26">
        <v>681970.86</v>
      </c>
      <c r="E110" s="27">
        <f t="shared" si="2"/>
        <v>-6531.0899999999674</v>
      </c>
      <c r="F110" s="27">
        <f t="shared" si="3"/>
        <v>11295.180000000051</v>
      </c>
    </row>
    <row r="111" spans="1:8" x14ac:dyDescent="0.25">
      <c r="A111" s="25" t="s">
        <v>404</v>
      </c>
      <c r="B111" s="26">
        <f>SUM(B$58:B110)</f>
        <v>3273262556.4749999</v>
      </c>
      <c r="C111" s="26">
        <f>SUM(C$58:C110)</f>
        <v>3296558252.8300014</v>
      </c>
      <c r="D111" s="26">
        <f>SUM(D$58:D110)</f>
        <v>3189694792.0450015</v>
      </c>
      <c r="E111" s="27">
        <f t="shared" si="2"/>
        <v>-23295696.35500145</v>
      </c>
      <c r="F111" s="27">
        <f t="shared" si="3"/>
        <v>83567764.429998398</v>
      </c>
      <c r="H111" t="e">
        <f>B111-'320'!#REF!*1000</f>
        <v>#REF!</v>
      </c>
    </row>
    <row r="112" spans="1:8" ht="15.75" thickBot="1" x14ac:dyDescent="0.3">
      <c r="A112" s="41" t="s">
        <v>405</v>
      </c>
      <c r="B112" s="47">
        <f>IF(B111=0,0,B$46/B111)</f>
        <v>0.16992157475108674</v>
      </c>
      <c r="C112" s="47">
        <f>IF(C111=0,0,C$46/C111)</f>
        <v>0.16702743064446449</v>
      </c>
      <c r="D112" s="47">
        <f>IF(D111=0,0,D$46/D111)</f>
        <v>0.17365289884204863</v>
      </c>
      <c r="E112" s="48"/>
      <c r="F112" s="48"/>
    </row>
    <row r="113" spans="1:6" ht="15.75" thickBot="1" x14ac:dyDescent="0.3"/>
    <row r="114" spans="1:6" ht="30" x14ac:dyDescent="0.25">
      <c r="A114" s="49" t="s">
        <v>406</v>
      </c>
      <c r="B114" s="50">
        <f>IF(B$111=0,0,B$5/B$111)</f>
        <v>0.16164980545276378</v>
      </c>
      <c r="C114" s="50">
        <f>IF(C$111=0,0,C$5/C$111)</f>
        <v>0.16050747927653444</v>
      </c>
      <c r="D114" s="50">
        <f>IF(D$111=0,0,D$5/D$111)</f>
        <v>0.16592481810483301</v>
      </c>
      <c r="E114" s="51">
        <f>$B114-$C114</f>
        <v>1.1423261762293357E-3</v>
      </c>
      <c r="F114" s="23">
        <f>$B114-$D114</f>
        <v>-4.2750126520692266E-3</v>
      </c>
    </row>
    <row r="115" spans="1:6" x14ac:dyDescent="0.25">
      <c r="A115" s="25" t="s">
        <v>407</v>
      </c>
      <c r="B115" s="52">
        <v>0</v>
      </c>
      <c r="C115" s="52">
        <v>0</v>
      </c>
      <c r="D115" s="52">
        <v>0</v>
      </c>
      <c r="E115" s="27">
        <f>$B115-$C115</f>
        <v>0</v>
      </c>
      <c r="F115" s="27">
        <f>$B115-$D115</f>
        <v>0</v>
      </c>
    </row>
    <row r="116" spans="1:6" x14ac:dyDescent="0.25">
      <c r="A116" s="25" t="s">
        <v>408</v>
      </c>
      <c r="B116" s="26">
        <f>B$111*B115</f>
        <v>0</v>
      </c>
      <c r="C116" s="26">
        <f>C$111*C115</f>
        <v>0</v>
      </c>
      <c r="D116" s="26">
        <f>D$111*D115</f>
        <v>0</v>
      </c>
      <c r="E116" s="27">
        <f>$B116-$C116</f>
        <v>0</v>
      </c>
      <c r="F116" s="27">
        <f>$B116-$D116</f>
        <v>0</v>
      </c>
    </row>
    <row r="117" spans="1:6" ht="15.75" thickBot="1" x14ac:dyDescent="0.3">
      <c r="A117" s="53" t="s">
        <v>409</v>
      </c>
      <c r="B117" s="47">
        <f>B114-B115</f>
        <v>0.16164980545276378</v>
      </c>
      <c r="C117" s="47">
        <f>C114-C115</f>
        <v>0.16050747927653444</v>
      </c>
      <c r="D117" s="47">
        <f>D114-D115</f>
        <v>0.16592481810483301</v>
      </c>
      <c r="E117" s="43">
        <f>$B117-$C117</f>
        <v>1.1423261762293357E-3</v>
      </c>
      <c r="F117" s="43">
        <f>$B117-$D117</f>
        <v>-4.2750126520692266E-3</v>
      </c>
    </row>
    <row r="118" spans="1:6" ht="15.75" thickBot="1" x14ac:dyDescent="0.3"/>
    <row r="119" spans="1:6" ht="30.75" thickBot="1" x14ac:dyDescent="0.3">
      <c r="A119" s="44" t="s">
        <v>410</v>
      </c>
      <c r="B119" s="45">
        <f>DATE(2018,7,1)</f>
        <v>43282</v>
      </c>
      <c r="C119" s="45">
        <f>DATE(2018,6,27)</f>
        <v>43278</v>
      </c>
      <c r="D119" s="45">
        <f>DATE(2018,6,1)</f>
        <v>43252</v>
      </c>
      <c r="E119" s="46" t="s">
        <v>308</v>
      </c>
      <c r="F119" s="54"/>
    </row>
    <row r="120" spans="1:6" x14ac:dyDescent="0.25">
      <c r="A120" s="25" t="s">
        <v>411</v>
      </c>
      <c r="B120" s="26">
        <v>161679421.43000001</v>
      </c>
      <c r="C120" s="26">
        <v>149977729.03999999</v>
      </c>
      <c r="D120" s="26">
        <v>178591431.25999999</v>
      </c>
      <c r="E120" s="27">
        <f t="shared" ref="E120:E159" si="4">$B120-$C120</f>
        <v>11701692.390000015</v>
      </c>
      <c r="F120" s="27">
        <f t="shared" ref="F120:F159" si="5">$B120-$D120</f>
        <v>-16912009.829999983</v>
      </c>
    </row>
    <row r="121" spans="1:6" hidden="1" x14ac:dyDescent="0.25">
      <c r="A121" s="25" t="s">
        <v>412</v>
      </c>
      <c r="B121" s="26">
        <v>0</v>
      </c>
      <c r="C121" s="26">
        <v>0</v>
      </c>
      <c r="D121" s="26">
        <v>0</v>
      </c>
      <c r="E121" s="27">
        <f t="shared" si="4"/>
        <v>0</v>
      </c>
      <c r="F121" s="27">
        <f t="shared" si="5"/>
        <v>0</v>
      </c>
    </row>
    <row r="122" spans="1:6" x14ac:dyDescent="0.25">
      <c r="A122" s="25" t="s">
        <v>413</v>
      </c>
      <c r="B122" s="26">
        <v>113540905.18000001</v>
      </c>
      <c r="C122" s="26">
        <v>121452967.42</v>
      </c>
      <c r="D122" s="26">
        <v>175131810.22</v>
      </c>
      <c r="E122" s="27">
        <f t="shared" si="4"/>
        <v>-7912062.2399999946</v>
      </c>
      <c r="F122" s="27">
        <f t="shared" si="5"/>
        <v>-61590905.039999992</v>
      </c>
    </row>
    <row r="123" spans="1:6" x14ac:dyDescent="0.25">
      <c r="A123" s="25" t="s">
        <v>351</v>
      </c>
      <c r="B123" s="26">
        <v>101053968.95</v>
      </c>
      <c r="C123" s="26">
        <v>100359763.87</v>
      </c>
      <c r="D123" s="26">
        <v>164390597.06999999</v>
      </c>
      <c r="E123" s="27">
        <f t="shared" si="4"/>
        <v>694205.07999999821</v>
      </c>
      <c r="F123" s="27">
        <f t="shared" si="5"/>
        <v>-63336628.11999999</v>
      </c>
    </row>
    <row r="124" spans="1:6" x14ac:dyDescent="0.25">
      <c r="A124" s="25" t="s">
        <v>414</v>
      </c>
      <c r="B124" s="26">
        <v>2851065.71</v>
      </c>
      <c r="C124" s="26">
        <v>2163988.0499999998</v>
      </c>
      <c r="D124" s="26">
        <v>2163988.0499999998</v>
      </c>
      <c r="E124" s="27">
        <f t="shared" si="4"/>
        <v>687077.66000000015</v>
      </c>
      <c r="F124" s="27">
        <f t="shared" si="5"/>
        <v>687077.66000000015</v>
      </c>
    </row>
    <row r="125" spans="1:6" hidden="1" x14ac:dyDescent="0.25">
      <c r="A125" s="25" t="s">
        <v>415</v>
      </c>
      <c r="B125" s="26">
        <v>0</v>
      </c>
      <c r="C125" s="26">
        <v>0</v>
      </c>
      <c r="D125" s="26">
        <v>0</v>
      </c>
      <c r="E125" s="27">
        <f t="shared" si="4"/>
        <v>0</v>
      </c>
      <c r="F125" s="27">
        <f t="shared" si="5"/>
        <v>0</v>
      </c>
    </row>
    <row r="126" spans="1:6" x14ac:dyDescent="0.25">
      <c r="A126" s="25" t="s">
        <v>416</v>
      </c>
      <c r="B126" s="26">
        <v>126887288.31999999</v>
      </c>
      <c r="C126" s="26">
        <v>166244583.72999999</v>
      </c>
      <c r="D126" s="26">
        <v>101168077.45</v>
      </c>
      <c r="E126" s="27">
        <f t="shared" si="4"/>
        <v>-39357295.409999996</v>
      </c>
      <c r="F126" s="27">
        <f t="shared" si="5"/>
        <v>25719210.86999999</v>
      </c>
    </row>
    <row r="127" spans="1:6" hidden="1" x14ac:dyDescent="0.25">
      <c r="A127" s="25" t="s">
        <v>417</v>
      </c>
      <c r="B127" s="26">
        <v>0</v>
      </c>
      <c r="C127" s="26">
        <v>0</v>
      </c>
      <c r="D127" s="26">
        <v>0</v>
      </c>
      <c r="E127" s="27">
        <f t="shared" si="4"/>
        <v>0</v>
      </c>
      <c r="F127" s="27">
        <f t="shared" si="5"/>
        <v>0</v>
      </c>
    </row>
    <row r="128" spans="1:6" x14ac:dyDescent="0.25">
      <c r="A128" s="25" t="s">
        <v>418</v>
      </c>
      <c r="B128" s="26">
        <v>1829208.5</v>
      </c>
      <c r="C128" s="26">
        <v>0</v>
      </c>
      <c r="D128" s="26">
        <v>702112.05</v>
      </c>
      <c r="E128" s="27">
        <f t="shared" si="4"/>
        <v>1829208.5</v>
      </c>
      <c r="F128" s="27">
        <f t="shared" si="5"/>
        <v>1127096.45</v>
      </c>
    </row>
    <row r="129" spans="1:6" hidden="1" x14ac:dyDescent="0.25">
      <c r="A129" s="25" t="s">
        <v>363</v>
      </c>
      <c r="B129" s="26">
        <v>0</v>
      </c>
      <c r="C129" s="26">
        <v>0</v>
      </c>
      <c r="D129" s="26">
        <v>0</v>
      </c>
      <c r="E129" s="27">
        <f t="shared" si="4"/>
        <v>0</v>
      </c>
      <c r="F129" s="27">
        <f t="shared" si="5"/>
        <v>0</v>
      </c>
    </row>
    <row r="130" spans="1:6" x14ac:dyDescent="0.25">
      <c r="A130" s="25" t="s">
        <v>364</v>
      </c>
      <c r="B130" s="26">
        <v>21636386.390000001</v>
      </c>
      <c r="C130" s="26">
        <v>17701200.969999999</v>
      </c>
      <c r="D130" s="26">
        <v>16090849.76</v>
      </c>
      <c r="E130" s="27">
        <f t="shared" si="4"/>
        <v>3935185.4200000018</v>
      </c>
      <c r="F130" s="27">
        <f t="shared" si="5"/>
        <v>5545536.6300000008</v>
      </c>
    </row>
    <row r="131" spans="1:6" hidden="1" x14ac:dyDescent="0.25">
      <c r="A131" s="25" t="s">
        <v>365</v>
      </c>
      <c r="B131" s="26">
        <v>0</v>
      </c>
      <c r="C131" s="26">
        <v>0</v>
      </c>
      <c r="D131" s="26">
        <v>0</v>
      </c>
      <c r="E131" s="27">
        <f t="shared" si="4"/>
        <v>0</v>
      </c>
      <c r="F131" s="27">
        <f t="shared" si="5"/>
        <v>0</v>
      </c>
    </row>
    <row r="132" spans="1:6" x14ac:dyDescent="0.25">
      <c r="A132" s="25" t="s">
        <v>419</v>
      </c>
      <c r="B132" s="26">
        <v>3293640630.8200002</v>
      </c>
      <c r="C132" s="26">
        <v>3176129786.2800002</v>
      </c>
      <c r="D132" s="26">
        <v>3203794374.6199999</v>
      </c>
      <c r="E132" s="27">
        <f t="shared" si="4"/>
        <v>117510844.53999996</v>
      </c>
      <c r="F132" s="27">
        <f t="shared" si="5"/>
        <v>89846256.200000286</v>
      </c>
    </row>
    <row r="133" spans="1:6" hidden="1" x14ac:dyDescent="0.25">
      <c r="A133" s="25" t="s">
        <v>368</v>
      </c>
      <c r="B133" s="26">
        <v>0</v>
      </c>
      <c r="C133" s="26">
        <v>0</v>
      </c>
      <c r="D133" s="26">
        <v>0</v>
      </c>
      <c r="E133" s="27">
        <f t="shared" si="4"/>
        <v>0</v>
      </c>
      <c r="F133" s="27">
        <f t="shared" si="5"/>
        <v>0</v>
      </c>
    </row>
    <row r="134" spans="1:6" x14ac:dyDescent="0.25">
      <c r="A134" s="25" t="s">
        <v>420</v>
      </c>
      <c r="B134" s="26">
        <v>45820056.299999997</v>
      </c>
      <c r="C134" s="26">
        <v>45547563.659999996</v>
      </c>
      <c r="D134" s="26">
        <v>50049517.990000002</v>
      </c>
      <c r="E134" s="27">
        <f t="shared" si="4"/>
        <v>272492.6400000006</v>
      </c>
      <c r="F134" s="27">
        <f t="shared" si="5"/>
        <v>-4229461.6900000051</v>
      </c>
    </row>
    <row r="135" spans="1:6" x14ac:dyDescent="0.25">
      <c r="A135" s="25" t="s">
        <v>421</v>
      </c>
      <c r="B135" s="26">
        <v>40544486.229999997</v>
      </c>
      <c r="C135" s="26">
        <v>20655831.870000001</v>
      </c>
      <c r="D135" s="26">
        <v>40746000.57</v>
      </c>
      <c r="E135" s="27">
        <f t="shared" si="4"/>
        <v>19888654.359999996</v>
      </c>
      <c r="F135" s="27">
        <f t="shared" si="5"/>
        <v>-201514.34000000358</v>
      </c>
    </row>
    <row r="136" spans="1:6" hidden="1" x14ac:dyDescent="0.25">
      <c r="A136" s="25" t="s">
        <v>422</v>
      </c>
      <c r="B136" s="26">
        <v>0</v>
      </c>
      <c r="C136" s="26">
        <v>0</v>
      </c>
      <c r="D136" s="26">
        <v>0</v>
      </c>
      <c r="E136" s="27">
        <f t="shared" si="4"/>
        <v>0</v>
      </c>
      <c r="F136" s="27">
        <f t="shared" si="5"/>
        <v>0</v>
      </c>
    </row>
    <row r="137" spans="1:6" x14ac:dyDescent="0.25">
      <c r="A137" s="25" t="s">
        <v>375</v>
      </c>
      <c r="B137" s="26">
        <v>588981.68999999994</v>
      </c>
      <c r="C137" s="26">
        <v>722364.29</v>
      </c>
      <c r="D137" s="26">
        <v>592635.39</v>
      </c>
      <c r="E137" s="27">
        <f t="shared" si="4"/>
        <v>-133382.60000000009</v>
      </c>
      <c r="F137" s="27">
        <f t="shared" si="5"/>
        <v>-3653.7000000000698</v>
      </c>
    </row>
    <row r="138" spans="1:6" hidden="1" x14ac:dyDescent="0.25">
      <c r="A138" s="25" t="s">
        <v>376</v>
      </c>
      <c r="B138" s="26">
        <v>0</v>
      </c>
      <c r="C138" s="26">
        <v>0</v>
      </c>
      <c r="D138" s="26">
        <v>0</v>
      </c>
      <c r="E138" s="27">
        <f t="shared" si="4"/>
        <v>0</v>
      </c>
      <c r="F138" s="27">
        <f t="shared" si="5"/>
        <v>0</v>
      </c>
    </row>
    <row r="139" spans="1:6" x14ac:dyDescent="0.25">
      <c r="A139" s="25" t="s">
        <v>423</v>
      </c>
      <c r="B139" s="26">
        <v>10134610.48</v>
      </c>
      <c r="C139" s="26">
        <v>13402588.880000001</v>
      </c>
      <c r="D139" s="26">
        <v>10606717.58</v>
      </c>
      <c r="E139" s="27">
        <f t="shared" si="4"/>
        <v>-3267978.4000000004</v>
      </c>
      <c r="F139" s="27">
        <f t="shared" si="5"/>
        <v>-472107.09999999963</v>
      </c>
    </row>
    <row r="140" spans="1:6" x14ac:dyDescent="0.25">
      <c r="A140" s="25" t="s">
        <v>424</v>
      </c>
      <c r="B140" s="26">
        <v>861913.46</v>
      </c>
      <c r="C140" s="26">
        <v>0</v>
      </c>
      <c r="D140" s="26">
        <v>37816</v>
      </c>
      <c r="E140" s="27">
        <f t="shared" si="4"/>
        <v>861913.46</v>
      </c>
      <c r="F140" s="27">
        <f t="shared" si="5"/>
        <v>824097.46</v>
      </c>
    </row>
    <row r="141" spans="1:6" hidden="1" x14ac:dyDescent="0.25">
      <c r="A141" s="25" t="s">
        <v>425</v>
      </c>
      <c r="B141" s="26">
        <v>0</v>
      </c>
      <c r="C141" s="26">
        <v>0</v>
      </c>
      <c r="D141" s="26">
        <v>0</v>
      </c>
      <c r="E141" s="27">
        <f t="shared" si="4"/>
        <v>0</v>
      </c>
      <c r="F141" s="27">
        <f t="shared" si="5"/>
        <v>0</v>
      </c>
    </row>
    <row r="142" spans="1:6" hidden="1" x14ac:dyDescent="0.25">
      <c r="A142" s="25" t="s">
        <v>382</v>
      </c>
      <c r="B142" s="26">
        <v>0</v>
      </c>
      <c r="C142" s="26">
        <v>0</v>
      </c>
      <c r="D142" s="26">
        <v>0</v>
      </c>
      <c r="E142" s="27">
        <f t="shared" si="4"/>
        <v>0</v>
      </c>
      <c r="F142" s="27">
        <f t="shared" si="5"/>
        <v>0</v>
      </c>
    </row>
    <row r="143" spans="1:6" x14ac:dyDescent="0.25">
      <c r="A143" s="25" t="s">
        <v>383</v>
      </c>
      <c r="B143" s="26">
        <v>262832.61</v>
      </c>
      <c r="C143" s="26">
        <v>262832.61</v>
      </c>
      <c r="D143" s="26">
        <v>158160.07</v>
      </c>
      <c r="E143" s="27">
        <f t="shared" si="4"/>
        <v>0</v>
      </c>
      <c r="F143" s="27">
        <f t="shared" si="5"/>
        <v>104672.53999999998</v>
      </c>
    </row>
    <row r="144" spans="1:6" x14ac:dyDescent="0.25">
      <c r="A144" s="25" t="s">
        <v>426</v>
      </c>
      <c r="B144" s="26">
        <v>3806993.78</v>
      </c>
      <c r="C144" s="26">
        <v>3400634.89</v>
      </c>
      <c r="D144" s="26">
        <v>3347756.04</v>
      </c>
      <c r="E144" s="27">
        <f t="shared" si="4"/>
        <v>406358.88999999966</v>
      </c>
      <c r="F144" s="27">
        <f t="shared" si="5"/>
        <v>459237.73999999976</v>
      </c>
    </row>
    <row r="145" spans="1:6" x14ac:dyDescent="0.25">
      <c r="A145" s="25" t="s">
        <v>384</v>
      </c>
      <c r="B145" s="26">
        <v>27826803.969999999</v>
      </c>
      <c r="C145" s="26">
        <v>29444556.199999999</v>
      </c>
      <c r="D145" s="26">
        <v>25294643.449999999</v>
      </c>
      <c r="E145" s="27">
        <f t="shared" si="4"/>
        <v>-1617752.2300000004</v>
      </c>
      <c r="F145" s="27">
        <f t="shared" si="5"/>
        <v>2532160.5199999996</v>
      </c>
    </row>
    <row r="146" spans="1:6" hidden="1" x14ac:dyDescent="0.25">
      <c r="A146" s="25" t="s">
        <v>427</v>
      </c>
      <c r="B146" s="26">
        <v>0</v>
      </c>
      <c r="C146" s="26">
        <v>0</v>
      </c>
      <c r="D146" s="26">
        <v>0</v>
      </c>
      <c r="E146" s="27">
        <f t="shared" si="4"/>
        <v>0</v>
      </c>
      <c r="F146" s="27">
        <f t="shared" si="5"/>
        <v>0</v>
      </c>
    </row>
    <row r="147" spans="1:6" hidden="1" x14ac:dyDescent="0.25">
      <c r="A147" s="25" t="s">
        <v>428</v>
      </c>
      <c r="B147" s="26">
        <v>0</v>
      </c>
      <c r="C147" s="26">
        <v>0</v>
      </c>
      <c r="D147" s="26">
        <v>0</v>
      </c>
      <c r="E147" s="27">
        <f t="shared" si="4"/>
        <v>0</v>
      </c>
      <c r="F147" s="27">
        <f t="shared" si="5"/>
        <v>0</v>
      </c>
    </row>
    <row r="148" spans="1:6" x14ac:dyDescent="0.25">
      <c r="A148" s="25" t="s">
        <v>429</v>
      </c>
      <c r="B148" s="26">
        <v>925838.59</v>
      </c>
      <c r="C148" s="26">
        <v>252289.81</v>
      </c>
      <c r="D148" s="26">
        <v>1148244.57</v>
      </c>
      <c r="E148" s="27">
        <f t="shared" si="4"/>
        <v>673548.78</v>
      </c>
      <c r="F148" s="27">
        <f t="shared" si="5"/>
        <v>-222405.9800000001</v>
      </c>
    </row>
    <row r="149" spans="1:6" hidden="1" x14ac:dyDescent="0.25">
      <c r="A149" s="25" t="s">
        <v>430</v>
      </c>
      <c r="B149" s="26">
        <v>0</v>
      </c>
      <c r="C149" s="26">
        <v>0</v>
      </c>
      <c r="D149" s="26">
        <v>0</v>
      </c>
      <c r="E149" s="27">
        <f t="shared" si="4"/>
        <v>0</v>
      </c>
      <c r="F149" s="27">
        <f t="shared" si="5"/>
        <v>0</v>
      </c>
    </row>
    <row r="150" spans="1:6" hidden="1" x14ac:dyDescent="0.25">
      <c r="A150" s="25" t="s">
        <v>431</v>
      </c>
      <c r="B150" s="26">
        <v>0</v>
      </c>
      <c r="C150" s="26">
        <v>0</v>
      </c>
      <c r="D150" s="26">
        <v>0</v>
      </c>
      <c r="E150" s="27">
        <f t="shared" si="4"/>
        <v>0</v>
      </c>
      <c r="F150" s="27">
        <f t="shared" si="5"/>
        <v>0</v>
      </c>
    </row>
    <row r="151" spans="1:6" hidden="1" x14ac:dyDescent="0.25">
      <c r="A151" s="25" t="s">
        <v>432</v>
      </c>
      <c r="B151" s="26">
        <v>0</v>
      </c>
      <c r="C151" s="26">
        <v>0</v>
      </c>
      <c r="D151" s="26">
        <v>0</v>
      </c>
      <c r="E151" s="27">
        <f t="shared" si="4"/>
        <v>0</v>
      </c>
      <c r="F151" s="27">
        <f t="shared" si="5"/>
        <v>0</v>
      </c>
    </row>
    <row r="152" spans="1:6" hidden="1" x14ac:dyDescent="0.25">
      <c r="A152" s="25" t="s">
        <v>433</v>
      </c>
      <c r="B152" s="26">
        <v>0</v>
      </c>
      <c r="C152" s="26">
        <v>0</v>
      </c>
      <c r="D152" s="26">
        <v>0</v>
      </c>
      <c r="E152" s="27">
        <f t="shared" si="4"/>
        <v>0</v>
      </c>
      <c r="F152" s="27">
        <f t="shared" si="5"/>
        <v>0</v>
      </c>
    </row>
    <row r="153" spans="1:6" x14ac:dyDescent="0.25">
      <c r="A153" s="25" t="s">
        <v>434</v>
      </c>
      <c r="B153" s="26">
        <v>314437681.38999999</v>
      </c>
      <c r="C153" s="26">
        <v>314303600.98000002</v>
      </c>
      <c r="D153" s="26">
        <v>243251965.05000001</v>
      </c>
      <c r="E153" s="27">
        <f t="shared" si="4"/>
        <v>134080.40999996662</v>
      </c>
      <c r="F153" s="27">
        <f t="shared" si="5"/>
        <v>71185716.339999974</v>
      </c>
    </row>
    <row r="154" spans="1:6" hidden="1" x14ac:dyDescent="0.25">
      <c r="A154" s="25" t="s">
        <v>435</v>
      </c>
      <c r="B154" s="26">
        <v>0</v>
      </c>
      <c r="C154" s="26">
        <v>0</v>
      </c>
      <c r="D154" s="26">
        <v>0</v>
      </c>
      <c r="E154" s="27">
        <f t="shared" si="4"/>
        <v>0</v>
      </c>
      <c r="F154" s="27">
        <f t="shared" si="5"/>
        <v>0</v>
      </c>
    </row>
    <row r="155" spans="1:6" hidden="1" x14ac:dyDescent="0.25">
      <c r="A155" s="25" t="s">
        <v>398</v>
      </c>
      <c r="B155" s="26">
        <v>0</v>
      </c>
      <c r="C155" s="26">
        <v>0</v>
      </c>
      <c r="D155" s="26">
        <v>0</v>
      </c>
      <c r="E155" s="27">
        <f t="shared" si="4"/>
        <v>0</v>
      </c>
      <c r="F155" s="27">
        <f t="shared" si="5"/>
        <v>0</v>
      </c>
    </row>
    <row r="156" spans="1:6" hidden="1" x14ac:dyDescent="0.25">
      <c r="A156" s="25" t="s">
        <v>436</v>
      </c>
      <c r="B156" s="26">
        <v>0</v>
      </c>
      <c r="C156" s="26">
        <v>0</v>
      </c>
      <c r="D156" s="26">
        <v>0</v>
      </c>
      <c r="E156" s="27">
        <f t="shared" si="4"/>
        <v>0</v>
      </c>
      <c r="F156" s="27">
        <f t="shared" si="5"/>
        <v>0</v>
      </c>
    </row>
    <row r="157" spans="1:6" hidden="1" x14ac:dyDescent="0.25">
      <c r="A157" s="25" t="s">
        <v>437</v>
      </c>
      <c r="B157" s="26">
        <v>0</v>
      </c>
      <c r="C157" s="26">
        <v>0</v>
      </c>
      <c r="D157" s="26">
        <v>0</v>
      </c>
      <c r="E157" s="27">
        <f t="shared" si="4"/>
        <v>0</v>
      </c>
      <c r="F157" s="27">
        <f t="shared" si="5"/>
        <v>0</v>
      </c>
    </row>
    <row r="158" spans="1:6" x14ac:dyDescent="0.25">
      <c r="A158" s="25" t="s">
        <v>438</v>
      </c>
      <c r="B158" s="26">
        <f>SUM(B$120:B157)</f>
        <v>4268329073.8000007</v>
      </c>
      <c r="C158" s="26">
        <f>SUM(C$120:C157)</f>
        <v>4162022282.5499997</v>
      </c>
      <c r="D158" s="26">
        <f>SUM(D$120:D157)</f>
        <v>4217266697.1900001</v>
      </c>
      <c r="E158" s="27">
        <f t="shared" si="4"/>
        <v>106306791.25000095</v>
      </c>
      <c r="F158" s="27">
        <f t="shared" si="5"/>
        <v>51062376.61000061</v>
      </c>
    </row>
    <row r="159" spans="1:6" ht="15.75" thickBot="1" x14ac:dyDescent="0.3">
      <c r="A159" s="41" t="s">
        <v>439</v>
      </c>
      <c r="B159" s="47">
        <f>IF(B158=0,0,B$46/B158)</f>
        <v>0.13030811789654939</v>
      </c>
      <c r="C159" s="47">
        <f>IF(C158=0,0,C$46/C158)</f>
        <v>0.13229522034241664</v>
      </c>
      <c r="D159" s="47">
        <f>IF(D158=0,0,D$46/D158)</f>
        <v>0.13134093402939587</v>
      </c>
      <c r="E159" s="55">
        <f t="shared" si="4"/>
        <v>-1.9871024458672504E-3</v>
      </c>
      <c r="F159" s="55">
        <f t="shared" si="5"/>
        <v>-1.0328161328464758E-3</v>
      </c>
    </row>
    <row r="160" spans="1:6" ht="15.75" thickBot="1" x14ac:dyDescent="0.3"/>
    <row r="161" spans="1:6" ht="30.75" thickBot="1" x14ac:dyDescent="0.3">
      <c r="A161" s="44" t="s">
        <v>440</v>
      </c>
      <c r="B161" s="45">
        <f>DATE(2018,7,1)</f>
        <v>43282</v>
      </c>
      <c r="C161" s="45">
        <f>DATE(2018,6,27)</f>
        <v>43278</v>
      </c>
      <c r="D161" s="45">
        <f>DATE(2018,6,1)</f>
        <v>43252</v>
      </c>
      <c r="E161" s="46" t="s">
        <v>308</v>
      </c>
      <c r="F161" s="46" t="s">
        <v>309</v>
      </c>
    </row>
    <row r="162" spans="1:6" hidden="1" x14ac:dyDescent="0.25">
      <c r="A162" s="25" t="s">
        <v>441</v>
      </c>
      <c r="B162" s="26">
        <v>0</v>
      </c>
      <c r="C162" s="26">
        <v>0</v>
      </c>
      <c r="D162" s="26">
        <v>0</v>
      </c>
      <c r="E162" s="27">
        <f t="shared" ref="E162:E197" si="6">$B162-$C162</f>
        <v>0</v>
      </c>
      <c r="F162" s="27">
        <f t="shared" ref="F162:F197" si="7">$B162-$D162</f>
        <v>0</v>
      </c>
    </row>
    <row r="163" spans="1:6" hidden="1" x14ac:dyDescent="0.25">
      <c r="A163" s="25" t="s">
        <v>442</v>
      </c>
      <c r="B163" s="26">
        <v>0</v>
      </c>
      <c r="C163" s="26">
        <v>0</v>
      </c>
      <c r="D163" s="26">
        <v>0</v>
      </c>
      <c r="E163" s="27">
        <f t="shared" si="6"/>
        <v>0</v>
      </c>
      <c r="F163" s="27">
        <f t="shared" si="7"/>
        <v>0</v>
      </c>
    </row>
    <row r="164" spans="1:6" hidden="1" x14ac:dyDescent="0.25">
      <c r="A164" s="25" t="s">
        <v>443</v>
      </c>
      <c r="B164" s="26">
        <v>0</v>
      </c>
      <c r="C164" s="26">
        <v>0</v>
      </c>
      <c r="D164" s="26">
        <v>0</v>
      </c>
      <c r="E164" s="27">
        <f t="shared" si="6"/>
        <v>0</v>
      </c>
      <c r="F164" s="27">
        <f t="shared" si="7"/>
        <v>0</v>
      </c>
    </row>
    <row r="165" spans="1:6" hidden="1" x14ac:dyDescent="0.25">
      <c r="A165" s="25" t="s">
        <v>444</v>
      </c>
      <c r="B165" s="26">
        <v>0</v>
      </c>
      <c r="C165" s="26">
        <v>0</v>
      </c>
      <c r="D165" s="26">
        <v>0</v>
      </c>
      <c r="E165" s="27">
        <f t="shared" si="6"/>
        <v>0</v>
      </c>
      <c r="F165" s="27">
        <f t="shared" si="7"/>
        <v>0</v>
      </c>
    </row>
    <row r="166" spans="1:6" hidden="1" x14ac:dyDescent="0.25">
      <c r="A166" s="25" t="s">
        <v>445</v>
      </c>
      <c r="B166" s="26">
        <v>0</v>
      </c>
      <c r="C166" s="26">
        <v>0</v>
      </c>
      <c r="D166" s="26">
        <v>0</v>
      </c>
      <c r="E166" s="27">
        <f t="shared" si="6"/>
        <v>0</v>
      </c>
      <c r="F166" s="27">
        <f t="shared" si="7"/>
        <v>0</v>
      </c>
    </row>
    <row r="167" spans="1:6" hidden="1" x14ac:dyDescent="0.25">
      <c r="A167" s="25" t="s">
        <v>446</v>
      </c>
      <c r="B167" s="26">
        <v>0</v>
      </c>
      <c r="C167" s="26">
        <v>0</v>
      </c>
      <c r="D167" s="26">
        <v>0</v>
      </c>
      <c r="E167" s="27">
        <f t="shared" si="6"/>
        <v>0</v>
      </c>
      <c r="F167" s="27">
        <f t="shared" si="7"/>
        <v>0</v>
      </c>
    </row>
    <row r="168" spans="1:6" hidden="1" x14ac:dyDescent="0.25">
      <c r="A168" s="25" t="s">
        <v>447</v>
      </c>
      <c r="B168" s="26">
        <v>0</v>
      </c>
      <c r="C168" s="26">
        <v>0</v>
      </c>
      <c r="D168" s="26">
        <v>0</v>
      </c>
      <c r="E168" s="27">
        <f t="shared" si="6"/>
        <v>0</v>
      </c>
      <c r="F168" s="27">
        <f t="shared" si="7"/>
        <v>0</v>
      </c>
    </row>
    <row r="169" spans="1:6" hidden="1" x14ac:dyDescent="0.25">
      <c r="A169" s="25" t="s">
        <v>448</v>
      </c>
      <c r="B169" s="26">
        <v>0</v>
      </c>
      <c r="C169" s="26">
        <v>0</v>
      </c>
      <c r="D169" s="26">
        <v>0</v>
      </c>
      <c r="E169" s="27">
        <f t="shared" si="6"/>
        <v>0</v>
      </c>
      <c r="F169" s="27">
        <f t="shared" si="7"/>
        <v>0</v>
      </c>
    </row>
    <row r="170" spans="1:6" hidden="1" x14ac:dyDescent="0.25">
      <c r="A170" s="25" t="s">
        <v>449</v>
      </c>
      <c r="B170" s="26">
        <v>0</v>
      </c>
      <c r="C170" s="26">
        <v>0</v>
      </c>
      <c r="D170" s="26">
        <v>0</v>
      </c>
      <c r="E170" s="27">
        <f t="shared" si="6"/>
        <v>0</v>
      </c>
      <c r="F170" s="27">
        <f t="shared" si="7"/>
        <v>0</v>
      </c>
    </row>
    <row r="171" spans="1:6" hidden="1" x14ac:dyDescent="0.25">
      <c r="A171" s="25" t="s">
        <v>450</v>
      </c>
      <c r="B171" s="26">
        <v>0</v>
      </c>
      <c r="C171" s="26">
        <v>0</v>
      </c>
      <c r="D171" s="26">
        <v>0</v>
      </c>
      <c r="E171" s="27">
        <f t="shared" si="6"/>
        <v>0</v>
      </c>
      <c r="F171" s="27">
        <f t="shared" si="7"/>
        <v>0</v>
      </c>
    </row>
    <row r="172" spans="1:6" x14ac:dyDescent="0.25">
      <c r="A172" s="25" t="s">
        <v>451</v>
      </c>
      <c r="B172" s="26">
        <v>410</v>
      </c>
      <c r="C172" s="26">
        <v>17112</v>
      </c>
      <c r="D172" s="26">
        <v>16318</v>
      </c>
      <c r="E172" s="27">
        <f t="shared" si="6"/>
        <v>-16702</v>
      </c>
      <c r="F172" s="27">
        <f t="shared" si="7"/>
        <v>-15908</v>
      </c>
    </row>
    <row r="173" spans="1:6" x14ac:dyDescent="0.25">
      <c r="A173" s="25" t="s">
        <v>452</v>
      </c>
      <c r="B173" s="26">
        <v>198994070.97</v>
      </c>
      <c r="C173" s="26">
        <v>232913447.03</v>
      </c>
      <c r="D173" s="26">
        <v>334115368.10000002</v>
      </c>
      <c r="E173" s="27">
        <f t="shared" si="6"/>
        <v>-33919376.060000002</v>
      </c>
      <c r="F173" s="27">
        <f t="shared" si="7"/>
        <v>-135121297.13000003</v>
      </c>
    </row>
    <row r="174" spans="1:6" x14ac:dyDescent="0.25">
      <c r="A174" s="25" t="s">
        <v>453</v>
      </c>
      <c r="B174" s="26">
        <v>151041261.40000001</v>
      </c>
      <c r="C174" s="26">
        <v>146496265.44999999</v>
      </c>
      <c r="D174" s="26">
        <v>146931496.75</v>
      </c>
      <c r="E174" s="27">
        <f t="shared" si="6"/>
        <v>4544995.9500000179</v>
      </c>
      <c r="F174" s="27">
        <f t="shared" si="7"/>
        <v>4109764.650000006</v>
      </c>
    </row>
    <row r="175" spans="1:6" x14ac:dyDescent="0.25">
      <c r="A175" s="25" t="s">
        <v>454</v>
      </c>
      <c r="B175" s="26">
        <v>1419497337.3099999</v>
      </c>
      <c r="C175" s="26">
        <v>1289146887.9400001</v>
      </c>
      <c r="D175" s="26">
        <v>1211888286.03</v>
      </c>
      <c r="E175" s="27">
        <f t="shared" si="6"/>
        <v>130350449.36999989</v>
      </c>
      <c r="F175" s="27">
        <f t="shared" si="7"/>
        <v>207609051.27999997</v>
      </c>
    </row>
    <row r="176" spans="1:6" x14ac:dyDescent="0.25">
      <c r="A176" s="25" t="s">
        <v>455</v>
      </c>
      <c r="B176" s="26">
        <v>1484308167.3599999</v>
      </c>
      <c r="C176" s="26">
        <v>1478330610.8199999</v>
      </c>
      <c r="D176" s="26">
        <v>1457609008.7</v>
      </c>
      <c r="E176" s="27">
        <f t="shared" si="6"/>
        <v>5977556.5399999619</v>
      </c>
      <c r="F176" s="27">
        <f t="shared" si="7"/>
        <v>26699158.659999847</v>
      </c>
    </row>
    <row r="177" spans="1:6" hidden="1" x14ac:dyDescent="0.25">
      <c r="A177" s="25" t="s">
        <v>456</v>
      </c>
      <c r="B177" s="26">
        <v>0</v>
      </c>
      <c r="C177" s="26">
        <v>0</v>
      </c>
      <c r="D177" s="26">
        <v>0</v>
      </c>
      <c r="E177" s="27">
        <f t="shared" si="6"/>
        <v>0</v>
      </c>
      <c r="F177" s="27">
        <f t="shared" si="7"/>
        <v>0</v>
      </c>
    </row>
    <row r="178" spans="1:6" x14ac:dyDescent="0.25">
      <c r="A178" s="25" t="s">
        <v>457</v>
      </c>
      <c r="B178" s="26">
        <v>49411342.640000001</v>
      </c>
      <c r="C178" s="26">
        <v>34730664.990000002</v>
      </c>
      <c r="D178" s="26">
        <v>44740853.479999997</v>
      </c>
      <c r="E178" s="27">
        <f t="shared" si="6"/>
        <v>14680677.649999999</v>
      </c>
      <c r="F178" s="27">
        <f t="shared" si="7"/>
        <v>4670489.1600000039</v>
      </c>
    </row>
    <row r="179" spans="1:6" x14ac:dyDescent="0.25">
      <c r="A179" s="25" t="s">
        <v>458</v>
      </c>
      <c r="B179" s="26">
        <v>27749063.41</v>
      </c>
      <c r="C179" s="26">
        <v>51562340.960000001</v>
      </c>
      <c r="D179" s="26">
        <v>91953926.129999995</v>
      </c>
      <c r="E179" s="27">
        <f t="shared" si="6"/>
        <v>-23813277.550000001</v>
      </c>
      <c r="F179" s="27">
        <f t="shared" si="7"/>
        <v>-64204862.719999999</v>
      </c>
    </row>
    <row r="180" spans="1:6" x14ac:dyDescent="0.25">
      <c r="A180" s="25" t="s">
        <v>459</v>
      </c>
      <c r="B180" s="26">
        <v>12757337.91</v>
      </c>
      <c r="C180" s="26">
        <v>12750124.67</v>
      </c>
      <c r="D180" s="26">
        <v>13096737.609999999</v>
      </c>
      <c r="E180" s="27">
        <f t="shared" si="6"/>
        <v>7213.2400000002235</v>
      </c>
      <c r="F180" s="27">
        <f t="shared" si="7"/>
        <v>-339399.69999999925</v>
      </c>
    </row>
    <row r="181" spans="1:6" x14ac:dyDescent="0.25">
      <c r="A181" s="25" t="s">
        <v>460</v>
      </c>
      <c r="B181" s="26">
        <v>241424.39</v>
      </c>
      <c r="C181" s="26">
        <v>201471.55</v>
      </c>
      <c r="D181" s="26">
        <v>221348.01</v>
      </c>
      <c r="E181" s="27">
        <f t="shared" si="6"/>
        <v>39952.840000000026</v>
      </c>
      <c r="F181" s="27">
        <f t="shared" si="7"/>
        <v>20076.380000000005</v>
      </c>
    </row>
    <row r="182" spans="1:6" hidden="1" x14ac:dyDescent="0.25">
      <c r="A182" s="25" t="s">
        <v>461</v>
      </c>
      <c r="B182" s="26">
        <v>0</v>
      </c>
      <c r="C182" s="26">
        <v>0</v>
      </c>
      <c r="D182" s="26">
        <v>0</v>
      </c>
      <c r="E182" s="27">
        <f t="shared" si="6"/>
        <v>0</v>
      </c>
      <c r="F182" s="27">
        <f t="shared" si="7"/>
        <v>0</v>
      </c>
    </row>
    <row r="183" spans="1:6" x14ac:dyDescent="0.25">
      <c r="A183" s="25" t="s">
        <v>462</v>
      </c>
      <c r="B183" s="26">
        <v>321450.46999999997</v>
      </c>
      <c r="C183" s="26">
        <v>321450.46999999997</v>
      </c>
      <c r="D183" s="26">
        <v>37165.26</v>
      </c>
      <c r="E183" s="27">
        <f t="shared" si="6"/>
        <v>0</v>
      </c>
      <c r="F183" s="27">
        <f t="shared" si="7"/>
        <v>284285.20999999996</v>
      </c>
    </row>
    <row r="184" spans="1:6" x14ac:dyDescent="0.25">
      <c r="A184" s="25" t="s">
        <v>463</v>
      </c>
      <c r="B184" s="26">
        <v>16189391.9</v>
      </c>
      <c r="C184" s="26">
        <v>22774589.620000001</v>
      </c>
      <c r="D184" s="26">
        <v>15946943.470000001</v>
      </c>
      <c r="E184" s="27">
        <f t="shared" si="6"/>
        <v>-6585197.7200000007</v>
      </c>
      <c r="F184" s="27">
        <f t="shared" si="7"/>
        <v>242448.4299999997</v>
      </c>
    </row>
    <row r="185" spans="1:6" hidden="1" x14ac:dyDescent="0.25">
      <c r="A185" s="25" t="s">
        <v>427</v>
      </c>
      <c r="B185" s="26">
        <v>0</v>
      </c>
      <c r="C185" s="26">
        <v>0</v>
      </c>
      <c r="D185" s="26">
        <v>0</v>
      </c>
      <c r="E185" s="27">
        <f t="shared" si="6"/>
        <v>0</v>
      </c>
      <c r="F185" s="27">
        <f t="shared" si="7"/>
        <v>0</v>
      </c>
    </row>
    <row r="186" spans="1:6" x14ac:dyDescent="0.25">
      <c r="A186" s="25" t="s">
        <v>464</v>
      </c>
      <c r="B186" s="26">
        <v>149239.39000000001</v>
      </c>
      <c r="C186" s="26">
        <v>50520.22</v>
      </c>
      <c r="D186" s="26">
        <v>219207.67999999999</v>
      </c>
      <c r="E186" s="27">
        <f t="shared" si="6"/>
        <v>98719.170000000013</v>
      </c>
      <c r="F186" s="27">
        <f t="shared" si="7"/>
        <v>-69968.289999999979</v>
      </c>
    </row>
    <row r="187" spans="1:6" x14ac:dyDescent="0.25">
      <c r="A187" s="25" t="s">
        <v>465</v>
      </c>
      <c r="B187" s="26">
        <v>4864999.59</v>
      </c>
      <c r="C187" s="26">
        <v>4618606.87</v>
      </c>
      <c r="D187" s="26">
        <v>5148209.8600000003</v>
      </c>
      <c r="E187" s="27">
        <f t="shared" si="6"/>
        <v>246392.71999999974</v>
      </c>
      <c r="F187" s="27">
        <f t="shared" si="7"/>
        <v>-283210.27000000048</v>
      </c>
    </row>
    <row r="188" spans="1:6" x14ac:dyDescent="0.25">
      <c r="A188" s="25" t="s">
        <v>466</v>
      </c>
      <c r="B188" s="26">
        <v>911902116.97000003</v>
      </c>
      <c r="C188" s="26">
        <v>896107182.74000001</v>
      </c>
      <c r="D188" s="26">
        <v>882448274.33000004</v>
      </c>
      <c r="E188" s="27">
        <f t="shared" si="6"/>
        <v>15794934.230000019</v>
      </c>
      <c r="F188" s="27">
        <f t="shared" si="7"/>
        <v>29453842.639999986</v>
      </c>
    </row>
    <row r="189" spans="1:6" hidden="1" x14ac:dyDescent="0.25">
      <c r="A189" s="25" t="s">
        <v>467</v>
      </c>
      <c r="B189" s="26">
        <v>0</v>
      </c>
      <c r="C189" s="26">
        <v>0</v>
      </c>
      <c r="D189" s="26">
        <v>0</v>
      </c>
      <c r="E189" s="27">
        <f t="shared" si="6"/>
        <v>0</v>
      </c>
      <c r="F189" s="27">
        <f t="shared" si="7"/>
        <v>0</v>
      </c>
    </row>
    <row r="190" spans="1:6" x14ac:dyDescent="0.25">
      <c r="A190" s="25" t="s">
        <v>391</v>
      </c>
      <c r="B190" s="26">
        <v>83472789.659999996</v>
      </c>
      <c r="C190" s="26">
        <v>77079642.390000001</v>
      </c>
      <c r="D190" s="26">
        <v>80485999.760000005</v>
      </c>
      <c r="E190" s="27">
        <f t="shared" si="6"/>
        <v>6393147.2699999958</v>
      </c>
      <c r="F190" s="27">
        <f t="shared" si="7"/>
        <v>2986789.8999999911</v>
      </c>
    </row>
    <row r="191" spans="1:6" hidden="1" x14ac:dyDescent="0.25">
      <c r="A191" s="25" t="s">
        <v>468</v>
      </c>
      <c r="B191" s="26">
        <v>0</v>
      </c>
      <c r="C191" s="26">
        <v>0</v>
      </c>
      <c r="D191" s="26">
        <v>0</v>
      </c>
      <c r="E191" s="27">
        <f t="shared" si="6"/>
        <v>0</v>
      </c>
      <c r="F191" s="27">
        <f t="shared" si="7"/>
        <v>0</v>
      </c>
    </row>
    <row r="192" spans="1:6" hidden="1" x14ac:dyDescent="0.25">
      <c r="A192" s="25" t="s">
        <v>435</v>
      </c>
      <c r="B192" s="26">
        <v>0</v>
      </c>
      <c r="C192" s="26">
        <v>0</v>
      </c>
      <c r="D192" s="26">
        <v>0</v>
      </c>
      <c r="E192" s="27">
        <f t="shared" si="6"/>
        <v>0</v>
      </c>
      <c r="F192" s="27">
        <f t="shared" si="7"/>
        <v>0</v>
      </c>
    </row>
    <row r="193" spans="1:6" hidden="1" x14ac:dyDescent="0.25">
      <c r="A193" s="25" t="s">
        <v>398</v>
      </c>
      <c r="B193" s="26">
        <v>0</v>
      </c>
      <c r="C193" s="26">
        <v>0</v>
      </c>
      <c r="D193" s="26">
        <v>0</v>
      </c>
      <c r="E193" s="27">
        <f t="shared" si="6"/>
        <v>0</v>
      </c>
      <c r="F193" s="27">
        <f t="shared" si="7"/>
        <v>0</v>
      </c>
    </row>
    <row r="194" spans="1:6" hidden="1" x14ac:dyDescent="0.25">
      <c r="A194" s="25" t="s">
        <v>436</v>
      </c>
      <c r="B194" s="26">
        <v>0</v>
      </c>
      <c r="C194" s="26">
        <v>0</v>
      </c>
      <c r="D194" s="26">
        <v>0</v>
      </c>
      <c r="E194" s="27">
        <f t="shared" si="6"/>
        <v>0</v>
      </c>
      <c r="F194" s="27">
        <f t="shared" si="7"/>
        <v>0</v>
      </c>
    </row>
    <row r="195" spans="1:6" hidden="1" x14ac:dyDescent="0.25">
      <c r="A195" s="25" t="s">
        <v>437</v>
      </c>
      <c r="B195" s="26">
        <v>0</v>
      </c>
      <c r="C195" s="26">
        <v>0</v>
      </c>
      <c r="D195" s="26">
        <v>0</v>
      </c>
      <c r="E195" s="27">
        <f t="shared" si="6"/>
        <v>0</v>
      </c>
      <c r="F195" s="27">
        <f t="shared" si="7"/>
        <v>0</v>
      </c>
    </row>
    <row r="196" spans="1:6" x14ac:dyDescent="0.25">
      <c r="A196" s="25" t="s">
        <v>469</v>
      </c>
      <c r="B196" s="26">
        <f>SUM(B$162:B195)</f>
        <v>4360900403.3699989</v>
      </c>
      <c r="C196" s="26">
        <f>SUM(C$162:C195)</f>
        <v>4247100917.7199988</v>
      </c>
      <c r="D196" s="26">
        <f>SUM(D$162:D195)</f>
        <v>4284859143.1700006</v>
      </c>
      <c r="E196" s="27">
        <f t="shared" si="6"/>
        <v>113799485.6500001</v>
      </c>
      <c r="F196" s="27">
        <f t="shared" si="7"/>
        <v>76041260.199998379</v>
      </c>
    </row>
    <row r="197" spans="1:6" ht="15.75" thickBot="1" x14ac:dyDescent="0.3">
      <c r="A197" s="41" t="s">
        <v>470</v>
      </c>
      <c r="B197" s="47">
        <f>IF(B196=0,0,B$46/B196)</f>
        <v>0.12754199287380735</v>
      </c>
      <c r="C197" s="47">
        <f>IF(C196=0,0,C$46/C196)</f>
        <v>0.12964506038523591</v>
      </c>
      <c r="D197" s="47">
        <f>IF(D196=0,0,D$46/D196)</f>
        <v>0.12926906779255687</v>
      </c>
      <c r="E197" s="55">
        <f t="shared" si="6"/>
        <v>-2.1030675114285524E-3</v>
      </c>
      <c r="F197" s="55">
        <f t="shared" si="7"/>
        <v>-1.727074918749516E-3</v>
      </c>
    </row>
    <row r="199" spans="1:6" ht="15.75" thickBot="1" x14ac:dyDescent="0.3"/>
    <row r="200" spans="1:6" ht="15.75" thickBot="1" x14ac:dyDescent="0.3">
      <c r="A200" s="56" t="s">
        <v>471</v>
      </c>
      <c r="B200" s="57">
        <v>171360249.44999999</v>
      </c>
      <c r="C200" s="57">
        <v>171360249.44999999</v>
      </c>
      <c r="D200" s="57">
        <v>165715822.78</v>
      </c>
      <c r="E200" s="58">
        <f>$B200-$C200</f>
        <v>0</v>
      </c>
      <c r="F200" s="58">
        <f>$B200-$D200</f>
        <v>5644426.6699999869</v>
      </c>
    </row>
    <row r="201" spans="1:6" ht="30.75" thickBot="1" x14ac:dyDescent="0.3">
      <c r="A201" s="59" t="s">
        <v>472</v>
      </c>
      <c r="B201" s="60">
        <f>IF(B$158=0,0,B200/B$158)</f>
        <v>4.0146916155516021E-2</v>
      </c>
      <c r="C201" s="60">
        <f>IF(C$158=0,0,C200/C$158)</f>
        <v>4.1172352721045621E-2</v>
      </c>
      <c r="D201" s="60">
        <f>IF(D$158=0,0,D200/D$158)</f>
        <v>3.9294603514266203E-2</v>
      </c>
      <c r="E201" s="61">
        <f>$B201-$C201</f>
        <v>-1.0254365655295999E-3</v>
      </c>
      <c r="F201" s="61">
        <f>$B201-$D201</f>
        <v>8.5231264124981804E-4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314"/>
  <sheetViews>
    <sheetView workbookViewId="0">
      <selection activeCell="H324" sqref="H324"/>
    </sheetView>
  </sheetViews>
  <sheetFormatPr defaultRowHeight="15" x14ac:dyDescent="0.25"/>
  <cols>
    <col min="1" max="10" width="9.140625" style="67"/>
    <col min="11" max="11" width="18.28515625" style="69" customWidth="1"/>
    <col min="12" max="12" width="11.7109375" style="67" customWidth="1"/>
    <col min="13" max="16384" width="9.140625" style="67"/>
  </cols>
  <sheetData>
    <row r="1" spans="1:11" x14ac:dyDescent="0.25">
      <c r="A1" s="67" t="s">
        <v>484</v>
      </c>
      <c r="B1" s="67" t="s">
        <v>485</v>
      </c>
      <c r="C1" s="67">
        <v>1</v>
      </c>
      <c r="D1" s="67" t="s">
        <v>517</v>
      </c>
      <c r="E1" s="67" t="s">
        <v>518</v>
      </c>
      <c r="F1" s="67" t="s">
        <v>519</v>
      </c>
    </row>
    <row r="2" spans="1:11" x14ac:dyDescent="0.25">
      <c r="C2" s="67" t="s">
        <v>489</v>
      </c>
      <c r="D2" s="67" t="s">
        <v>490</v>
      </c>
      <c r="E2" s="67" t="s">
        <v>491</v>
      </c>
      <c r="F2" s="67" t="s">
        <v>492</v>
      </c>
      <c r="G2" s="67" t="s">
        <v>493</v>
      </c>
      <c r="H2" s="67" t="s">
        <v>494</v>
      </c>
      <c r="I2" s="67" t="s">
        <v>495</v>
      </c>
      <c r="J2" s="67" t="s">
        <v>496</v>
      </c>
    </row>
    <row r="3" spans="1:11" x14ac:dyDescent="0.25">
      <c r="E3" s="67" t="s">
        <v>497</v>
      </c>
      <c r="F3" s="67" t="s">
        <v>520</v>
      </c>
      <c r="G3" s="67" t="s">
        <v>499</v>
      </c>
      <c r="H3" s="67" t="s">
        <v>500</v>
      </c>
    </row>
    <row r="4" spans="1:11" x14ac:dyDescent="0.25">
      <c r="E4" s="67" t="s">
        <v>71</v>
      </c>
      <c r="F4" s="67" t="s">
        <v>501</v>
      </c>
      <c r="G4" s="16">
        <v>43101</v>
      </c>
    </row>
    <row r="5" spans="1:11" x14ac:dyDescent="0.25">
      <c r="K5" s="69" t="s">
        <v>304</v>
      </c>
    </row>
    <row r="6" spans="1:11" x14ac:dyDescent="0.25">
      <c r="A6" s="12" t="s">
        <v>253</v>
      </c>
      <c r="B6" s="12" t="s">
        <v>254</v>
      </c>
      <c r="C6" s="12" t="s">
        <v>255</v>
      </c>
      <c r="D6" s="12" t="s">
        <v>256</v>
      </c>
      <c r="E6" s="12" t="s">
        <v>257</v>
      </c>
      <c r="F6" s="12" t="s">
        <v>258</v>
      </c>
      <c r="G6" s="12" t="s">
        <v>259</v>
      </c>
      <c r="H6" s="12" t="s">
        <v>260</v>
      </c>
      <c r="I6" s="12" t="s">
        <v>261</v>
      </c>
      <c r="J6" s="12" t="s">
        <v>262</v>
      </c>
      <c r="K6" s="13" t="s">
        <v>268</v>
      </c>
    </row>
    <row r="7" spans="1:11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idden="1" x14ac:dyDescent="0.25">
      <c r="A8" s="15">
        <v>1002</v>
      </c>
      <c r="B8" s="12"/>
      <c r="C8" s="12"/>
      <c r="D8" s="12"/>
      <c r="E8" s="12"/>
      <c r="F8" s="12">
        <v>1</v>
      </c>
      <c r="G8" s="12"/>
      <c r="H8" s="12"/>
      <c r="I8" s="12"/>
      <c r="J8" s="12"/>
      <c r="K8" s="69">
        <v>123662936.63</v>
      </c>
    </row>
    <row r="9" spans="1:11" hidden="1" x14ac:dyDescent="0.25">
      <c r="A9" s="15">
        <v>1004</v>
      </c>
      <c r="B9" s="12"/>
      <c r="C9" s="12"/>
      <c r="D9" s="12"/>
      <c r="E9" s="12"/>
      <c r="F9" s="12">
        <v>1</v>
      </c>
      <c r="G9" s="12"/>
      <c r="H9" s="12"/>
      <c r="I9" s="12"/>
      <c r="J9" s="12"/>
      <c r="K9" s="69">
        <v>38500341.939999998</v>
      </c>
    </row>
    <row r="10" spans="1:11" hidden="1" x14ac:dyDescent="0.25">
      <c r="A10" s="67">
        <v>1200</v>
      </c>
      <c r="B10" s="67">
        <v>1</v>
      </c>
      <c r="C10" s="67">
        <v>0</v>
      </c>
      <c r="D10" s="67">
        <v>0</v>
      </c>
      <c r="E10" s="67">
        <v>980</v>
      </c>
      <c r="F10" s="67">
        <v>1</v>
      </c>
      <c r="G10" s="67">
        <v>3</v>
      </c>
      <c r="H10" s="67">
        <v>980</v>
      </c>
      <c r="I10" s="67">
        <v>0</v>
      </c>
      <c r="J10" s="67">
        <v>1</v>
      </c>
      <c r="K10" s="69">
        <v>167616085.13999999</v>
      </c>
    </row>
    <row r="11" spans="1:11" hidden="1" x14ac:dyDescent="0.25">
      <c r="A11" s="67">
        <v>1410</v>
      </c>
      <c r="B11" s="67">
        <v>1</v>
      </c>
      <c r="C11" s="67" t="s">
        <v>263</v>
      </c>
      <c r="D11" s="67">
        <v>0</v>
      </c>
      <c r="E11" s="67">
        <v>980</v>
      </c>
      <c r="F11" s="67">
        <v>1</v>
      </c>
      <c r="G11" s="67">
        <v>3</v>
      </c>
      <c r="H11" s="67">
        <v>980</v>
      </c>
      <c r="I11" s="67">
        <v>1</v>
      </c>
      <c r="J11" s="67">
        <v>2</v>
      </c>
      <c r="K11" s="69">
        <v>101908000</v>
      </c>
    </row>
    <row r="12" spans="1:11" hidden="1" x14ac:dyDescent="0.25">
      <c r="A12" s="67">
        <v>1415</v>
      </c>
      <c r="B12" s="67">
        <v>1</v>
      </c>
      <c r="C12" s="67" t="s">
        <v>263</v>
      </c>
      <c r="D12" s="67">
        <v>0</v>
      </c>
      <c r="E12" s="67">
        <v>980</v>
      </c>
      <c r="F12" s="67">
        <v>1</v>
      </c>
      <c r="G12" s="67">
        <v>3</v>
      </c>
      <c r="H12" s="67">
        <v>980</v>
      </c>
      <c r="I12" s="67">
        <v>1</v>
      </c>
      <c r="J12" s="67">
        <v>2</v>
      </c>
      <c r="K12" s="69">
        <v>39457.78</v>
      </c>
    </row>
    <row r="13" spans="1:11" hidden="1" x14ac:dyDescent="0.25">
      <c r="A13" s="67">
        <v>1415</v>
      </c>
      <c r="B13" s="67">
        <v>2</v>
      </c>
      <c r="C13" s="67" t="s">
        <v>263</v>
      </c>
      <c r="D13" s="67">
        <v>0</v>
      </c>
      <c r="E13" s="67">
        <v>980</v>
      </c>
      <c r="F13" s="67">
        <v>1</v>
      </c>
      <c r="G13" s="67">
        <v>3</v>
      </c>
      <c r="H13" s="67">
        <v>980</v>
      </c>
      <c r="I13" s="67">
        <v>1</v>
      </c>
      <c r="J13" s="67">
        <v>2</v>
      </c>
      <c r="K13" s="69">
        <v>-33871.89</v>
      </c>
    </row>
    <row r="14" spans="1:11" hidden="1" x14ac:dyDescent="0.25">
      <c r="A14" s="67">
        <v>1416</v>
      </c>
      <c r="B14" s="67">
        <v>2</v>
      </c>
      <c r="C14" s="67" t="s">
        <v>263</v>
      </c>
      <c r="D14" s="67">
        <v>5</v>
      </c>
      <c r="E14" s="67">
        <v>980</v>
      </c>
      <c r="F14" s="67">
        <v>1</v>
      </c>
      <c r="G14" s="67">
        <v>3</v>
      </c>
      <c r="H14" s="67">
        <v>980</v>
      </c>
      <c r="I14" s="67">
        <v>1</v>
      </c>
      <c r="J14" s="67">
        <v>2</v>
      </c>
      <c r="K14" s="69">
        <v>-1378841.82</v>
      </c>
    </row>
    <row r="15" spans="1:11" hidden="1" x14ac:dyDescent="0.25">
      <c r="A15" s="67">
        <v>1418</v>
      </c>
      <c r="B15" s="67">
        <v>1</v>
      </c>
      <c r="C15" s="67" t="s">
        <v>263</v>
      </c>
      <c r="D15" s="67">
        <v>9</v>
      </c>
      <c r="E15" s="67">
        <v>980</v>
      </c>
      <c r="F15" s="67">
        <v>1</v>
      </c>
      <c r="G15" s="67">
        <v>3</v>
      </c>
      <c r="H15" s="67">
        <v>980</v>
      </c>
      <c r="I15" s="67">
        <v>1</v>
      </c>
      <c r="J15" s="67">
        <v>2</v>
      </c>
      <c r="K15" s="69">
        <v>2315426.11</v>
      </c>
    </row>
    <row r="16" spans="1:11" hidden="1" x14ac:dyDescent="0.25">
      <c r="A16" s="67">
        <v>1502</v>
      </c>
      <c r="B16" s="67">
        <v>1</v>
      </c>
      <c r="C16" s="67">
        <v>3</v>
      </c>
      <c r="D16" s="67">
        <v>0</v>
      </c>
      <c r="E16" s="67">
        <v>980</v>
      </c>
      <c r="F16" s="67">
        <v>5</v>
      </c>
      <c r="G16" s="67">
        <v>3</v>
      </c>
      <c r="H16" s="67">
        <v>980</v>
      </c>
      <c r="I16" s="67">
        <v>1</v>
      </c>
      <c r="J16" s="67">
        <v>1</v>
      </c>
      <c r="K16" s="69">
        <v>21152503.309999999</v>
      </c>
    </row>
    <row r="17" spans="1:11" x14ac:dyDescent="0.25">
      <c r="A17" s="67">
        <v>1508</v>
      </c>
      <c r="B17" s="67">
        <v>1</v>
      </c>
      <c r="C17" s="67">
        <v>1</v>
      </c>
      <c r="D17" s="67">
        <v>2</v>
      </c>
      <c r="E17" s="67">
        <v>643</v>
      </c>
      <c r="F17" s="67">
        <v>4</v>
      </c>
      <c r="G17" s="67">
        <v>3</v>
      </c>
      <c r="H17" s="67">
        <v>643</v>
      </c>
      <c r="I17" s="67">
        <v>1</v>
      </c>
      <c r="J17" s="67">
        <v>1</v>
      </c>
      <c r="K17" s="69">
        <v>156.16999999999999</v>
      </c>
    </row>
    <row r="18" spans="1:11" x14ac:dyDescent="0.25">
      <c r="A18" s="67">
        <v>1508</v>
      </c>
      <c r="B18" s="67">
        <v>1</v>
      </c>
      <c r="C18" s="67">
        <v>1</v>
      </c>
      <c r="D18" s="67">
        <v>2</v>
      </c>
      <c r="E18" s="67">
        <v>980</v>
      </c>
      <c r="F18" s="67">
        <v>4</v>
      </c>
      <c r="G18" s="67">
        <v>3</v>
      </c>
      <c r="H18" s="67">
        <v>980</v>
      </c>
      <c r="I18" s="67">
        <v>1</v>
      </c>
      <c r="J18" s="67">
        <v>1</v>
      </c>
      <c r="K18" s="69">
        <v>568438.36</v>
      </c>
    </row>
    <row r="19" spans="1:11" hidden="1" x14ac:dyDescent="0.25">
      <c r="A19" s="67">
        <v>1508</v>
      </c>
      <c r="B19" s="67">
        <v>1</v>
      </c>
      <c r="C19" s="67">
        <v>3</v>
      </c>
      <c r="D19" s="67">
        <v>2</v>
      </c>
      <c r="E19" s="67">
        <v>980</v>
      </c>
      <c r="F19" s="67">
        <v>5</v>
      </c>
      <c r="G19" s="67">
        <v>3</v>
      </c>
      <c r="H19" s="67">
        <v>980</v>
      </c>
      <c r="I19" s="67">
        <v>1</v>
      </c>
      <c r="J19" s="67">
        <v>1</v>
      </c>
      <c r="K19" s="69">
        <v>189985.56</v>
      </c>
    </row>
    <row r="20" spans="1:11" hidden="1" x14ac:dyDescent="0.25">
      <c r="A20" s="67">
        <v>1509</v>
      </c>
      <c r="B20" s="67">
        <v>2</v>
      </c>
      <c r="C20" s="67">
        <v>1</v>
      </c>
      <c r="D20" s="67">
        <v>2</v>
      </c>
      <c r="E20" s="67">
        <v>840</v>
      </c>
      <c r="F20" s="67">
        <v>9</v>
      </c>
      <c r="G20" s="67">
        <v>3</v>
      </c>
      <c r="H20" s="67">
        <v>840</v>
      </c>
      <c r="I20" s="67">
        <v>2</v>
      </c>
      <c r="J20" s="67">
        <v>1</v>
      </c>
      <c r="K20" s="69">
        <v>0.28000000000000003</v>
      </c>
    </row>
    <row r="21" spans="1:11" x14ac:dyDescent="0.25">
      <c r="A21" s="67">
        <v>1509</v>
      </c>
      <c r="B21" s="67">
        <v>2</v>
      </c>
      <c r="C21" s="67">
        <v>1</v>
      </c>
      <c r="D21" s="67">
        <v>4</v>
      </c>
      <c r="E21" s="67">
        <v>643</v>
      </c>
      <c r="F21" s="67">
        <v>4</v>
      </c>
      <c r="G21" s="67">
        <v>3</v>
      </c>
      <c r="H21" s="67">
        <v>643</v>
      </c>
      <c r="I21" s="67">
        <v>1</v>
      </c>
      <c r="J21" s="67">
        <v>1</v>
      </c>
      <c r="K21" s="69">
        <v>-54036.160000000003</v>
      </c>
    </row>
    <row r="22" spans="1:11" x14ac:dyDescent="0.25">
      <c r="A22" s="67">
        <v>1509</v>
      </c>
      <c r="B22" s="67">
        <v>2</v>
      </c>
      <c r="C22" s="67">
        <v>1</v>
      </c>
      <c r="D22" s="67">
        <v>4</v>
      </c>
      <c r="E22" s="67">
        <v>826</v>
      </c>
      <c r="F22" s="67">
        <v>4</v>
      </c>
      <c r="G22" s="67">
        <v>3</v>
      </c>
      <c r="H22" s="67">
        <v>826</v>
      </c>
      <c r="I22" s="67">
        <v>1</v>
      </c>
      <c r="J22" s="67">
        <v>1</v>
      </c>
      <c r="K22" s="69">
        <v>-81.540000000000006</v>
      </c>
    </row>
    <row r="23" spans="1:11" x14ac:dyDescent="0.25">
      <c r="A23" s="67">
        <v>1509</v>
      </c>
      <c r="B23" s="67">
        <v>2</v>
      </c>
      <c r="C23" s="67">
        <v>1</v>
      </c>
      <c r="D23" s="67">
        <v>4</v>
      </c>
      <c r="E23" s="67">
        <v>840</v>
      </c>
      <c r="F23" s="67">
        <v>4</v>
      </c>
      <c r="G23" s="67">
        <v>3</v>
      </c>
      <c r="H23" s="67">
        <v>840</v>
      </c>
      <c r="I23" s="67">
        <v>1</v>
      </c>
      <c r="J23" s="67">
        <v>1</v>
      </c>
      <c r="K23" s="69">
        <v>-51884.58</v>
      </c>
    </row>
    <row r="24" spans="1:11" x14ac:dyDescent="0.25">
      <c r="A24" s="67">
        <v>1509</v>
      </c>
      <c r="B24" s="67">
        <v>2</v>
      </c>
      <c r="C24" s="67">
        <v>1</v>
      </c>
      <c r="D24" s="67">
        <v>4</v>
      </c>
      <c r="E24" s="67">
        <v>978</v>
      </c>
      <c r="F24" s="67">
        <v>4</v>
      </c>
      <c r="G24" s="67">
        <v>3</v>
      </c>
      <c r="H24" s="67">
        <v>978</v>
      </c>
      <c r="I24" s="67">
        <v>1</v>
      </c>
      <c r="J24" s="67">
        <v>1</v>
      </c>
      <c r="K24" s="69">
        <v>-127049.51</v>
      </c>
    </row>
    <row r="25" spans="1:11" x14ac:dyDescent="0.25">
      <c r="A25" s="67">
        <v>1509</v>
      </c>
      <c r="B25" s="67">
        <v>2</v>
      </c>
      <c r="C25" s="67">
        <v>1</v>
      </c>
      <c r="D25" s="67">
        <v>4</v>
      </c>
      <c r="E25" s="67">
        <v>980</v>
      </c>
      <c r="F25" s="67">
        <v>4</v>
      </c>
      <c r="G25" s="67">
        <v>3</v>
      </c>
      <c r="H25" s="67">
        <v>980</v>
      </c>
      <c r="I25" s="67">
        <v>1</v>
      </c>
      <c r="J25" s="67">
        <v>1</v>
      </c>
      <c r="K25" s="69">
        <v>-5592.35</v>
      </c>
    </row>
    <row r="26" spans="1:11" x14ac:dyDescent="0.25">
      <c r="A26" s="67">
        <v>1509</v>
      </c>
      <c r="B26" s="67">
        <v>2</v>
      </c>
      <c r="C26" s="67">
        <v>1</v>
      </c>
      <c r="D26" s="67">
        <v>4</v>
      </c>
      <c r="E26" s="67">
        <v>985</v>
      </c>
      <c r="F26" s="67">
        <v>4</v>
      </c>
      <c r="G26" s="67">
        <v>3</v>
      </c>
      <c r="H26" s="67">
        <v>985</v>
      </c>
      <c r="I26" s="67">
        <v>1</v>
      </c>
      <c r="J26" s="67">
        <v>1</v>
      </c>
      <c r="K26" s="69">
        <v>-163.79</v>
      </c>
    </row>
    <row r="27" spans="1:11" x14ac:dyDescent="0.25">
      <c r="A27" s="67">
        <v>1521</v>
      </c>
      <c r="B27" s="67">
        <v>1</v>
      </c>
      <c r="C27" s="67">
        <v>2</v>
      </c>
      <c r="D27" s="67">
        <v>0</v>
      </c>
      <c r="E27" s="67">
        <v>980</v>
      </c>
      <c r="F27" s="67">
        <v>4</v>
      </c>
      <c r="G27" s="67">
        <v>3</v>
      </c>
      <c r="H27" s="67">
        <v>980</v>
      </c>
      <c r="I27" s="67">
        <v>1</v>
      </c>
      <c r="J27" s="67">
        <v>1</v>
      </c>
      <c r="K27" s="69">
        <v>70000000</v>
      </c>
    </row>
    <row r="28" spans="1:11" hidden="1" x14ac:dyDescent="0.25">
      <c r="A28" s="67">
        <v>1524</v>
      </c>
      <c r="B28" s="67">
        <v>1</v>
      </c>
      <c r="C28" s="67">
        <v>6</v>
      </c>
      <c r="D28" s="67">
        <v>0</v>
      </c>
      <c r="E28" s="67">
        <v>980</v>
      </c>
      <c r="F28" s="67">
        <v>5</v>
      </c>
      <c r="G28" s="67">
        <v>3</v>
      </c>
      <c r="H28" s="67">
        <v>980</v>
      </c>
      <c r="I28" s="67">
        <v>1</v>
      </c>
      <c r="J28" s="67">
        <v>1</v>
      </c>
      <c r="K28" s="69">
        <v>50000000</v>
      </c>
    </row>
    <row r="29" spans="1:11" hidden="1" x14ac:dyDescent="0.25">
      <c r="A29" s="67">
        <v>1526</v>
      </c>
      <c r="B29" s="67">
        <v>1</v>
      </c>
      <c r="C29" s="67">
        <v>6</v>
      </c>
      <c r="D29" s="67">
        <v>5</v>
      </c>
      <c r="E29" s="67">
        <v>980</v>
      </c>
      <c r="F29" s="67">
        <v>5</v>
      </c>
      <c r="G29" s="67">
        <v>3</v>
      </c>
      <c r="H29" s="67">
        <v>980</v>
      </c>
      <c r="I29" s="67">
        <v>1</v>
      </c>
      <c r="J29" s="67">
        <v>1</v>
      </c>
      <c r="K29" s="69">
        <v>3340.21</v>
      </c>
    </row>
    <row r="30" spans="1:11" x14ac:dyDescent="0.25">
      <c r="A30" s="67">
        <v>1528</v>
      </c>
      <c r="B30" s="67">
        <v>1</v>
      </c>
      <c r="C30" s="67">
        <v>2</v>
      </c>
      <c r="D30" s="67">
        <v>2</v>
      </c>
      <c r="E30" s="67">
        <v>980</v>
      </c>
      <c r="F30" s="67">
        <v>4</v>
      </c>
      <c r="G30" s="67">
        <v>3</v>
      </c>
      <c r="H30" s="67">
        <v>980</v>
      </c>
      <c r="I30" s="67">
        <v>1</v>
      </c>
      <c r="J30" s="67">
        <v>1</v>
      </c>
      <c r="K30" s="69">
        <v>100684.93</v>
      </c>
    </row>
    <row r="31" spans="1:11" hidden="1" x14ac:dyDescent="0.25">
      <c r="A31" s="67">
        <v>1811</v>
      </c>
      <c r="B31" s="67">
        <v>1</v>
      </c>
      <c r="C31" s="67">
        <v>2</v>
      </c>
      <c r="D31" s="67">
        <v>0</v>
      </c>
      <c r="E31" s="67">
        <v>980</v>
      </c>
      <c r="F31" s="67">
        <v>5</v>
      </c>
      <c r="G31" s="67">
        <v>3</v>
      </c>
      <c r="H31" s="67">
        <v>980</v>
      </c>
      <c r="I31" s="67">
        <v>1</v>
      </c>
      <c r="J31" s="67">
        <v>1</v>
      </c>
      <c r="K31" s="69">
        <v>13602632</v>
      </c>
    </row>
    <row r="32" spans="1:11" hidden="1" x14ac:dyDescent="0.25">
      <c r="A32" s="67">
        <v>1819</v>
      </c>
      <c r="B32" s="67">
        <v>1</v>
      </c>
      <c r="C32" s="67">
        <v>4</v>
      </c>
      <c r="D32" s="67">
        <v>0</v>
      </c>
      <c r="E32" s="67">
        <v>980</v>
      </c>
      <c r="F32" s="67">
        <v>5</v>
      </c>
      <c r="G32" s="67">
        <v>3</v>
      </c>
      <c r="H32" s="67">
        <v>980</v>
      </c>
      <c r="I32" s="67">
        <v>1</v>
      </c>
      <c r="J32" s="67">
        <v>1</v>
      </c>
      <c r="K32" s="69">
        <v>3478790.71</v>
      </c>
    </row>
    <row r="33" spans="1:11" hidden="1" x14ac:dyDescent="0.25">
      <c r="A33" s="67">
        <v>1819</v>
      </c>
      <c r="B33" s="67">
        <v>1</v>
      </c>
      <c r="C33" s="67">
        <v>4</v>
      </c>
      <c r="D33" s="67">
        <v>0</v>
      </c>
      <c r="E33" s="67">
        <v>980</v>
      </c>
      <c r="F33" s="67">
        <v>5</v>
      </c>
      <c r="G33" s="67">
        <v>3</v>
      </c>
      <c r="H33" s="67">
        <v>980</v>
      </c>
      <c r="I33" s="67">
        <v>2</v>
      </c>
      <c r="J33" s="67">
        <v>1</v>
      </c>
      <c r="K33" s="69">
        <v>749396.82</v>
      </c>
    </row>
    <row r="34" spans="1:11" hidden="1" x14ac:dyDescent="0.25">
      <c r="A34" s="67">
        <v>1890</v>
      </c>
      <c r="B34" s="67">
        <v>2</v>
      </c>
      <c r="C34" s="67">
        <v>2</v>
      </c>
      <c r="D34" s="67">
        <v>0</v>
      </c>
      <c r="E34" s="67">
        <v>980</v>
      </c>
      <c r="F34" s="67">
        <v>5</v>
      </c>
      <c r="G34" s="67">
        <v>3</v>
      </c>
      <c r="H34" s="67">
        <v>980</v>
      </c>
      <c r="I34" s="67">
        <v>1</v>
      </c>
      <c r="J34" s="67">
        <v>1</v>
      </c>
      <c r="K34" s="69">
        <v>-131131.69</v>
      </c>
    </row>
    <row r="35" spans="1:11" hidden="1" x14ac:dyDescent="0.25">
      <c r="A35" s="67">
        <v>2063</v>
      </c>
      <c r="B35" s="67">
        <v>1</v>
      </c>
      <c r="C35" s="67">
        <v>3</v>
      </c>
      <c r="D35" s="67">
        <v>0</v>
      </c>
      <c r="E35" s="67">
        <v>840</v>
      </c>
      <c r="F35" s="67">
        <v>5</v>
      </c>
      <c r="G35" s="67">
        <v>3</v>
      </c>
      <c r="H35" s="67">
        <v>840</v>
      </c>
      <c r="I35" s="67">
        <v>1</v>
      </c>
      <c r="J35" s="67">
        <v>3</v>
      </c>
      <c r="K35" s="69">
        <v>1638178238.1700001</v>
      </c>
    </row>
    <row r="36" spans="1:11" hidden="1" x14ac:dyDescent="0.25">
      <c r="A36" s="67">
        <v>2063</v>
      </c>
      <c r="B36" s="67">
        <v>1</v>
      </c>
      <c r="C36" s="67">
        <v>3</v>
      </c>
      <c r="D36" s="67">
        <v>0</v>
      </c>
      <c r="E36" s="67">
        <v>840</v>
      </c>
      <c r="F36" s="67">
        <v>5</v>
      </c>
      <c r="G36" s="67">
        <v>3</v>
      </c>
      <c r="H36" s="67">
        <v>840</v>
      </c>
      <c r="I36" s="67">
        <v>1</v>
      </c>
      <c r="J36" s="67">
        <v>4</v>
      </c>
      <c r="K36" s="69">
        <v>6253773.8399999999</v>
      </c>
    </row>
    <row r="37" spans="1:11" hidden="1" x14ac:dyDescent="0.25">
      <c r="A37" s="67">
        <v>2063</v>
      </c>
      <c r="B37" s="67">
        <v>1</v>
      </c>
      <c r="C37" s="67">
        <v>3</v>
      </c>
      <c r="D37" s="67">
        <v>0</v>
      </c>
      <c r="E37" s="67">
        <v>840</v>
      </c>
      <c r="F37" s="67">
        <v>5</v>
      </c>
      <c r="G37" s="67">
        <v>3</v>
      </c>
      <c r="H37" s="67">
        <v>840</v>
      </c>
      <c r="I37" s="67">
        <v>2</v>
      </c>
      <c r="J37" s="67">
        <v>3</v>
      </c>
      <c r="K37" s="69">
        <v>460167294.74000001</v>
      </c>
    </row>
    <row r="38" spans="1:11" hidden="1" x14ac:dyDescent="0.25">
      <c r="A38" s="67">
        <v>2063</v>
      </c>
      <c r="B38" s="67">
        <v>1</v>
      </c>
      <c r="C38" s="67">
        <v>3</v>
      </c>
      <c r="D38" s="67">
        <v>0</v>
      </c>
      <c r="E38" s="67">
        <v>978</v>
      </c>
      <c r="F38" s="67">
        <v>5</v>
      </c>
      <c r="G38" s="67">
        <v>3</v>
      </c>
      <c r="H38" s="67">
        <v>978</v>
      </c>
      <c r="I38" s="67">
        <v>1</v>
      </c>
      <c r="J38" s="67">
        <v>3</v>
      </c>
      <c r="K38" s="69">
        <v>215610139.59999999</v>
      </c>
    </row>
    <row r="39" spans="1:11" hidden="1" x14ac:dyDescent="0.25">
      <c r="A39" s="67">
        <v>2063</v>
      </c>
      <c r="B39" s="67">
        <v>1</v>
      </c>
      <c r="C39" s="67">
        <v>3</v>
      </c>
      <c r="D39" s="67">
        <v>0</v>
      </c>
      <c r="E39" s="67">
        <v>978</v>
      </c>
      <c r="F39" s="67">
        <v>5</v>
      </c>
      <c r="G39" s="67">
        <v>3</v>
      </c>
      <c r="H39" s="67">
        <v>978</v>
      </c>
      <c r="I39" s="67">
        <v>2</v>
      </c>
      <c r="J39" s="67">
        <v>3</v>
      </c>
      <c r="K39" s="69">
        <v>232159118.18000001</v>
      </c>
    </row>
    <row r="40" spans="1:11" hidden="1" x14ac:dyDescent="0.25">
      <c r="A40" s="67">
        <v>2063</v>
      </c>
      <c r="B40" s="67">
        <v>1</v>
      </c>
      <c r="C40" s="67">
        <v>3</v>
      </c>
      <c r="D40" s="67">
        <v>0</v>
      </c>
      <c r="E40" s="67">
        <v>980</v>
      </c>
      <c r="F40" s="67">
        <v>5</v>
      </c>
      <c r="G40" s="67">
        <v>3</v>
      </c>
      <c r="H40" s="67">
        <v>980</v>
      </c>
      <c r="I40" s="67">
        <v>1</v>
      </c>
      <c r="J40" s="67">
        <v>3</v>
      </c>
      <c r="K40" s="69">
        <v>499091284.70999998</v>
      </c>
    </row>
    <row r="41" spans="1:11" hidden="1" x14ac:dyDescent="0.25">
      <c r="A41" s="67">
        <v>2063</v>
      </c>
      <c r="B41" s="67">
        <v>1</v>
      </c>
      <c r="C41" s="67">
        <v>3</v>
      </c>
      <c r="D41" s="67">
        <v>0</v>
      </c>
      <c r="E41" s="67">
        <v>980</v>
      </c>
      <c r="F41" s="67">
        <v>5</v>
      </c>
      <c r="G41" s="67">
        <v>3</v>
      </c>
      <c r="H41" s="67">
        <v>980</v>
      </c>
      <c r="I41" s="67">
        <v>1</v>
      </c>
      <c r="J41" s="67">
        <v>4</v>
      </c>
      <c r="K41" s="69">
        <v>10760000</v>
      </c>
    </row>
    <row r="42" spans="1:11" hidden="1" x14ac:dyDescent="0.25">
      <c r="A42" s="67">
        <v>2063</v>
      </c>
      <c r="B42" s="67">
        <v>1</v>
      </c>
      <c r="C42" s="67">
        <v>3</v>
      </c>
      <c r="D42" s="67">
        <v>0</v>
      </c>
      <c r="E42" s="67">
        <v>980</v>
      </c>
      <c r="F42" s="67">
        <v>5</v>
      </c>
      <c r="G42" s="67">
        <v>3</v>
      </c>
      <c r="H42" s="67">
        <v>980</v>
      </c>
      <c r="I42" s="67">
        <v>2</v>
      </c>
      <c r="J42" s="67">
        <v>3</v>
      </c>
      <c r="K42" s="69">
        <v>188438084.09999999</v>
      </c>
    </row>
    <row r="43" spans="1:11" hidden="1" x14ac:dyDescent="0.25">
      <c r="A43" s="67">
        <v>2066</v>
      </c>
      <c r="B43" s="67">
        <v>2</v>
      </c>
      <c r="C43" s="67">
        <v>3</v>
      </c>
      <c r="D43" s="67">
        <v>5</v>
      </c>
      <c r="E43" s="67">
        <v>980</v>
      </c>
      <c r="F43" s="67">
        <v>5</v>
      </c>
      <c r="G43" s="67">
        <v>3</v>
      </c>
      <c r="H43" s="67">
        <v>980</v>
      </c>
      <c r="I43" s="67">
        <v>1</v>
      </c>
      <c r="J43" s="67">
        <v>3</v>
      </c>
      <c r="K43" s="69">
        <v>-43221.18</v>
      </c>
    </row>
    <row r="44" spans="1:11" hidden="1" x14ac:dyDescent="0.25">
      <c r="A44" s="67">
        <v>2068</v>
      </c>
      <c r="B44" s="67">
        <v>1</v>
      </c>
      <c r="C44" s="67">
        <v>1</v>
      </c>
      <c r="D44" s="67">
        <v>2</v>
      </c>
      <c r="E44" s="67">
        <v>980</v>
      </c>
      <c r="F44" s="67">
        <v>5</v>
      </c>
      <c r="G44" s="67">
        <v>3</v>
      </c>
      <c r="H44" s="67">
        <v>980</v>
      </c>
      <c r="I44" s="67">
        <v>1</v>
      </c>
      <c r="J44" s="67">
        <v>3</v>
      </c>
      <c r="K44" s="69">
        <v>26386.13</v>
      </c>
    </row>
    <row r="45" spans="1:11" hidden="1" x14ac:dyDescent="0.25">
      <c r="A45" s="67">
        <v>2068</v>
      </c>
      <c r="B45" s="67">
        <v>1</v>
      </c>
      <c r="C45" s="67">
        <v>3</v>
      </c>
      <c r="D45" s="67">
        <v>2</v>
      </c>
      <c r="E45" s="67">
        <v>840</v>
      </c>
      <c r="F45" s="67">
        <v>5</v>
      </c>
      <c r="G45" s="67">
        <v>3</v>
      </c>
      <c r="H45" s="67">
        <v>840</v>
      </c>
      <c r="I45" s="67">
        <v>1</v>
      </c>
      <c r="J45" s="67">
        <v>3</v>
      </c>
      <c r="K45" s="69">
        <v>16959987.23</v>
      </c>
    </row>
    <row r="46" spans="1:11" hidden="1" x14ac:dyDescent="0.25">
      <c r="A46" s="67">
        <v>2068</v>
      </c>
      <c r="B46" s="67">
        <v>1</v>
      </c>
      <c r="C46" s="67">
        <v>3</v>
      </c>
      <c r="D46" s="67">
        <v>2</v>
      </c>
      <c r="E46" s="67">
        <v>978</v>
      </c>
      <c r="F46" s="67">
        <v>5</v>
      </c>
      <c r="G46" s="67">
        <v>3</v>
      </c>
      <c r="H46" s="67">
        <v>978</v>
      </c>
      <c r="I46" s="67">
        <v>1</v>
      </c>
      <c r="J46" s="67">
        <v>3</v>
      </c>
      <c r="K46" s="69">
        <v>1975337.7</v>
      </c>
    </row>
    <row r="47" spans="1:11" hidden="1" x14ac:dyDescent="0.25">
      <c r="A47" s="67">
        <v>2068</v>
      </c>
      <c r="B47" s="67">
        <v>1</v>
      </c>
      <c r="C47" s="67">
        <v>3</v>
      </c>
      <c r="D47" s="67">
        <v>2</v>
      </c>
      <c r="E47" s="67">
        <v>980</v>
      </c>
      <c r="F47" s="67">
        <v>5</v>
      </c>
      <c r="G47" s="67">
        <v>3</v>
      </c>
      <c r="H47" s="67">
        <v>980</v>
      </c>
      <c r="I47" s="67">
        <v>1</v>
      </c>
      <c r="J47" s="67">
        <v>3</v>
      </c>
      <c r="K47" s="69">
        <v>9002037.6500000004</v>
      </c>
    </row>
    <row r="48" spans="1:11" hidden="1" x14ac:dyDescent="0.25">
      <c r="A48" s="67">
        <v>2068</v>
      </c>
      <c r="B48" s="67">
        <v>1</v>
      </c>
      <c r="C48" s="67">
        <v>3</v>
      </c>
      <c r="D48" s="67">
        <v>3</v>
      </c>
      <c r="E48" s="67">
        <v>840</v>
      </c>
      <c r="F48" s="67">
        <v>5</v>
      </c>
      <c r="G48" s="67">
        <v>3</v>
      </c>
      <c r="H48" s="67">
        <v>840</v>
      </c>
      <c r="I48" s="67">
        <v>2</v>
      </c>
      <c r="J48" s="67">
        <v>3</v>
      </c>
      <c r="K48" s="69">
        <v>4968966.8</v>
      </c>
    </row>
    <row r="49" spans="1:11" hidden="1" x14ac:dyDescent="0.25">
      <c r="A49" s="67">
        <v>2068</v>
      </c>
      <c r="B49" s="67">
        <v>1</v>
      </c>
      <c r="C49" s="67">
        <v>3</v>
      </c>
      <c r="D49" s="67">
        <v>3</v>
      </c>
      <c r="E49" s="67">
        <v>978</v>
      </c>
      <c r="F49" s="67">
        <v>5</v>
      </c>
      <c r="G49" s="67">
        <v>3</v>
      </c>
      <c r="H49" s="67">
        <v>978</v>
      </c>
      <c r="I49" s="67">
        <v>2</v>
      </c>
      <c r="J49" s="67">
        <v>3</v>
      </c>
      <c r="K49" s="69">
        <v>1167017.76</v>
      </c>
    </row>
    <row r="50" spans="1:11" hidden="1" x14ac:dyDescent="0.25">
      <c r="A50" s="67">
        <v>2068</v>
      </c>
      <c r="B50" s="67">
        <v>1</v>
      </c>
      <c r="C50" s="67">
        <v>3</v>
      </c>
      <c r="D50" s="67">
        <v>3</v>
      </c>
      <c r="E50" s="67">
        <v>980</v>
      </c>
      <c r="F50" s="67">
        <v>5</v>
      </c>
      <c r="G50" s="67">
        <v>3</v>
      </c>
      <c r="H50" s="67">
        <v>980</v>
      </c>
      <c r="I50" s="67">
        <v>2</v>
      </c>
      <c r="J50" s="67">
        <v>3</v>
      </c>
      <c r="K50" s="69">
        <v>1693904.39</v>
      </c>
    </row>
    <row r="51" spans="1:11" hidden="1" x14ac:dyDescent="0.25">
      <c r="A51" s="67">
        <v>2069</v>
      </c>
      <c r="B51" s="67">
        <v>2</v>
      </c>
      <c r="C51" s="67">
        <v>3</v>
      </c>
      <c r="D51" s="67">
        <v>2</v>
      </c>
      <c r="E51" s="67">
        <v>840</v>
      </c>
      <c r="F51" s="67">
        <v>5</v>
      </c>
      <c r="G51" s="67">
        <v>3</v>
      </c>
      <c r="H51" s="67">
        <v>840</v>
      </c>
      <c r="I51" s="67">
        <v>1</v>
      </c>
      <c r="J51" s="67">
        <v>3</v>
      </c>
      <c r="K51" s="69">
        <v>-249153.73</v>
      </c>
    </row>
    <row r="52" spans="1:11" hidden="1" x14ac:dyDescent="0.25">
      <c r="A52" s="67">
        <v>2069</v>
      </c>
      <c r="B52" s="67">
        <v>2</v>
      </c>
      <c r="C52" s="67">
        <v>3</v>
      </c>
      <c r="D52" s="67">
        <v>2</v>
      </c>
      <c r="E52" s="67">
        <v>840</v>
      </c>
      <c r="F52" s="67">
        <v>9</v>
      </c>
      <c r="G52" s="67">
        <v>3</v>
      </c>
      <c r="H52" s="67">
        <v>840</v>
      </c>
      <c r="I52" s="67">
        <v>2</v>
      </c>
      <c r="J52" s="67">
        <v>3</v>
      </c>
      <c r="K52" s="69">
        <v>224831.68</v>
      </c>
    </row>
    <row r="53" spans="1:11" hidden="1" x14ac:dyDescent="0.25">
      <c r="A53" s="67">
        <v>2069</v>
      </c>
      <c r="B53" s="67">
        <v>2</v>
      </c>
      <c r="C53" s="67">
        <v>3</v>
      </c>
      <c r="D53" s="67">
        <v>2</v>
      </c>
      <c r="E53" s="67">
        <v>978</v>
      </c>
      <c r="F53" s="67">
        <v>5</v>
      </c>
      <c r="G53" s="67">
        <v>3</v>
      </c>
      <c r="H53" s="67">
        <v>978</v>
      </c>
      <c r="I53" s="67">
        <v>1</v>
      </c>
      <c r="J53" s="67">
        <v>3</v>
      </c>
      <c r="K53" s="69">
        <v>-1857.85</v>
      </c>
    </row>
    <row r="54" spans="1:11" hidden="1" x14ac:dyDescent="0.25">
      <c r="A54" s="67">
        <v>2069</v>
      </c>
      <c r="B54" s="67">
        <v>2</v>
      </c>
      <c r="C54" s="67">
        <v>3</v>
      </c>
      <c r="D54" s="67">
        <v>2</v>
      </c>
      <c r="E54" s="67">
        <v>978</v>
      </c>
      <c r="F54" s="67">
        <v>9</v>
      </c>
      <c r="G54" s="67">
        <v>3</v>
      </c>
      <c r="H54" s="67">
        <v>978</v>
      </c>
      <c r="I54" s="67">
        <v>2</v>
      </c>
      <c r="J54" s="67">
        <v>3</v>
      </c>
      <c r="K54" s="69">
        <v>3232.37</v>
      </c>
    </row>
    <row r="55" spans="1:11" hidden="1" x14ac:dyDescent="0.25">
      <c r="A55" s="67">
        <v>2069</v>
      </c>
      <c r="B55" s="67">
        <v>2</v>
      </c>
      <c r="C55" s="67">
        <v>3</v>
      </c>
      <c r="D55" s="67">
        <v>2</v>
      </c>
      <c r="E55" s="67">
        <v>980</v>
      </c>
      <c r="F55" s="67">
        <v>5</v>
      </c>
      <c r="G55" s="67">
        <v>3</v>
      </c>
      <c r="H55" s="67">
        <v>980</v>
      </c>
      <c r="I55" s="67">
        <v>1</v>
      </c>
      <c r="J55" s="67">
        <v>3</v>
      </c>
      <c r="K55" s="69">
        <v>-237662.5</v>
      </c>
    </row>
    <row r="56" spans="1:11" hidden="1" x14ac:dyDescent="0.25">
      <c r="A56" s="67">
        <v>2069</v>
      </c>
      <c r="B56" s="67">
        <v>2</v>
      </c>
      <c r="C56" s="67">
        <v>3</v>
      </c>
      <c r="D56" s="67">
        <v>2</v>
      </c>
      <c r="E56" s="67">
        <v>980</v>
      </c>
      <c r="F56" s="67">
        <v>9</v>
      </c>
      <c r="G56" s="67">
        <v>3</v>
      </c>
      <c r="H56" s="67">
        <v>980</v>
      </c>
      <c r="I56" s="67">
        <v>2</v>
      </c>
      <c r="J56" s="67">
        <v>3</v>
      </c>
      <c r="K56" s="69">
        <v>7933.95</v>
      </c>
    </row>
    <row r="57" spans="1:11" hidden="1" x14ac:dyDescent="0.25">
      <c r="A57" s="67">
        <v>2069</v>
      </c>
      <c r="B57" s="67">
        <v>2</v>
      </c>
      <c r="C57" s="67">
        <v>3</v>
      </c>
      <c r="D57" s="67">
        <v>3</v>
      </c>
      <c r="E57" s="67">
        <v>840</v>
      </c>
      <c r="F57" s="67">
        <v>5</v>
      </c>
      <c r="G57" s="67">
        <v>3</v>
      </c>
      <c r="H57" s="67">
        <v>840</v>
      </c>
      <c r="I57" s="67">
        <v>2</v>
      </c>
      <c r="J57" s="67">
        <v>3</v>
      </c>
      <c r="K57" s="69">
        <v>-878617.74</v>
      </c>
    </row>
    <row r="58" spans="1:11" hidden="1" x14ac:dyDescent="0.25">
      <c r="A58" s="67">
        <v>2069</v>
      </c>
      <c r="B58" s="67">
        <v>2</v>
      </c>
      <c r="C58" s="67">
        <v>3</v>
      </c>
      <c r="D58" s="67">
        <v>3</v>
      </c>
      <c r="E58" s="67">
        <v>840</v>
      </c>
      <c r="F58" s="67">
        <v>9</v>
      </c>
      <c r="G58" s="67">
        <v>3</v>
      </c>
      <c r="H58" s="67">
        <v>840</v>
      </c>
      <c r="I58" s="67">
        <v>2</v>
      </c>
      <c r="J58" s="67">
        <v>3</v>
      </c>
      <c r="K58" s="69">
        <v>42179.7</v>
      </c>
    </row>
    <row r="59" spans="1:11" hidden="1" x14ac:dyDescent="0.25">
      <c r="A59" s="67">
        <v>2069</v>
      </c>
      <c r="B59" s="67">
        <v>2</v>
      </c>
      <c r="C59" s="67">
        <v>3</v>
      </c>
      <c r="D59" s="67">
        <v>3</v>
      </c>
      <c r="E59" s="67">
        <v>978</v>
      </c>
      <c r="F59" s="67">
        <v>5</v>
      </c>
      <c r="G59" s="67">
        <v>3</v>
      </c>
      <c r="H59" s="67">
        <v>978</v>
      </c>
      <c r="I59" s="67">
        <v>2</v>
      </c>
      <c r="J59" s="67">
        <v>3</v>
      </c>
      <c r="K59" s="69">
        <v>-3309.56</v>
      </c>
    </row>
    <row r="60" spans="1:11" hidden="1" x14ac:dyDescent="0.25">
      <c r="A60" s="67">
        <v>2069</v>
      </c>
      <c r="B60" s="67">
        <v>2</v>
      </c>
      <c r="C60" s="67">
        <v>3</v>
      </c>
      <c r="D60" s="67">
        <v>3</v>
      </c>
      <c r="E60" s="67">
        <v>978</v>
      </c>
      <c r="F60" s="67">
        <v>9</v>
      </c>
      <c r="G60" s="67">
        <v>3</v>
      </c>
      <c r="H60" s="67">
        <v>978</v>
      </c>
      <c r="I60" s="67">
        <v>2</v>
      </c>
      <c r="J60" s="67">
        <v>3</v>
      </c>
      <c r="K60" s="69">
        <v>1163.1500000000001</v>
      </c>
    </row>
    <row r="61" spans="1:11" hidden="1" x14ac:dyDescent="0.25">
      <c r="A61" s="67">
        <v>2069</v>
      </c>
      <c r="B61" s="67">
        <v>2</v>
      </c>
      <c r="C61" s="67">
        <v>3</v>
      </c>
      <c r="D61" s="67">
        <v>3</v>
      </c>
      <c r="E61" s="67">
        <v>980</v>
      </c>
      <c r="F61" s="67">
        <v>5</v>
      </c>
      <c r="G61" s="67">
        <v>3</v>
      </c>
      <c r="H61" s="67">
        <v>980</v>
      </c>
      <c r="I61" s="67">
        <v>2</v>
      </c>
      <c r="J61" s="67">
        <v>3</v>
      </c>
      <c r="K61" s="69">
        <v>-7886.44</v>
      </c>
    </row>
    <row r="62" spans="1:11" hidden="1" x14ac:dyDescent="0.25">
      <c r="A62" s="67">
        <v>2069</v>
      </c>
      <c r="B62" s="67">
        <v>2</v>
      </c>
      <c r="C62" s="67">
        <v>3</v>
      </c>
      <c r="D62" s="67">
        <v>3</v>
      </c>
      <c r="E62" s="67">
        <v>980</v>
      </c>
      <c r="F62" s="67">
        <v>9</v>
      </c>
      <c r="G62" s="67">
        <v>3</v>
      </c>
      <c r="H62" s="67">
        <v>980</v>
      </c>
      <c r="I62" s="67">
        <v>2</v>
      </c>
      <c r="J62" s="67">
        <v>3</v>
      </c>
      <c r="K62" s="69">
        <v>190513.86</v>
      </c>
    </row>
    <row r="63" spans="1:11" hidden="1" x14ac:dyDescent="0.25">
      <c r="A63" s="67">
        <v>2069</v>
      </c>
      <c r="B63" s="67">
        <v>2</v>
      </c>
      <c r="C63" s="67">
        <v>3</v>
      </c>
      <c r="D63" s="67">
        <v>4</v>
      </c>
      <c r="E63" s="67">
        <v>840</v>
      </c>
      <c r="F63" s="67">
        <v>5</v>
      </c>
      <c r="G63" s="67">
        <v>3</v>
      </c>
      <c r="H63" s="67">
        <v>840</v>
      </c>
      <c r="I63" s="67">
        <v>1</v>
      </c>
      <c r="J63" s="67">
        <v>3</v>
      </c>
      <c r="K63" s="69">
        <v>-33357392.16</v>
      </c>
    </row>
    <row r="64" spans="1:11" hidden="1" x14ac:dyDescent="0.25">
      <c r="A64" s="67">
        <v>2069</v>
      </c>
      <c r="B64" s="67">
        <v>2</v>
      </c>
      <c r="C64" s="67">
        <v>3</v>
      </c>
      <c r="D64" s="67">
        <v>4</v>
      </c>
      <c r="E64" s="67">
        <v>840</v>
      </c>
      <c r="F64" s="67">
        <v>5</v>
      </c>
      <c r="G64" s="67">
        <v>3</v>
      </c>
      <c r="H64" s="67">
        <v>840</v>
      </c>
      <c r="I64" s="67">
        <v>1</v>
      </c>
      <c r="J64" s="67">
        <v>4</v>
      </c>
      <c r="K64" s="69">
        <v>-155540.82999999999</v>
      </c>
    </row>
    <row r="65" spans="1:11" hidden="1" x14ac:dyDescent="0.25">
      <c r="A65" s="67">
        <v>2069</v>
      </c>
      <c r="B65" s="67">
        <v>2</v>
      </c>
      <c r="C65" s="67">
        <v>3</v>
      </c>
      <c r="D65" s="67">
        <v>4</v>
      </c>
      <c r="E65" s="67">
        <v>840</v>
      </c>
      <c r="F65" s="67">
        <v>5</v>
      </c>
      <c r="G65" s="67">
        <v>3</v>
      </c>
      <c r="H65" s="67">
        <v>840</v>
      </c>
      <c r="I65" s="67">
        <v>2</v>
      </c>
      <c r="J65" s="67">
        <v>3</v>
      </c>
      <c r="K65" s="69">
        <v>-111508601.59999999</v>
      </c>
    </row>
    <row r="66" spans="1:11" hidden="1" x14ac:dyDescent="0.25">
      <c r="A66" s="67">
        <v>2069</v>
      </c>
      <c r="B66" s="67">
        <v>2</v>
      </c>
      <c r="C66" s="67">
        <v>3</v>
      </c>
      <c r="D66" s="67">
        <v>4</v>
      </c>
      <c r="E66" s="67">
        <v>978</v>
      </c>
      <c r="F66" s="67">
        <v>5</v>
      </c>
      <c r="G66" s="67">
        <v>3</v>
      </c>
      <c r="H66" s="67">
        <v>978</v>
      </c>
      <c r="I66" s="67">
        <v>1</v>
      </c>
      <c r="J66" s="67">
        <v>3</v>
      </c>
      <c r="K66" s="69">
        <v>-267400.88</v>
      </c>
    </row>
    <row r="67" spans="1:11" hidden="1" x14ac:dyDescent="0.25">
      <c r="A67" s="67">
        <v>2069</v>
      </c>
      <c r="B67" s="67">
        <v>2</v>
      </c>
      <c r="C67" s="67">
        <v>3</v>
      </c>
      <c r="D67" s="67">
        <v>4</v>
      </c>
      <c r="E67" s="67">
        <v>978</v>
      </c>
      <c r="F67" s="67">
        <v>5</v>
      </c>
      <c r="G67" s="67">
        <v>3</v>
      </c>
      <c r="H67" s="67">
        <v>978</v>
      </c>
      <c r="I67" s="67">
        <v>2</v>
      </c>
      <c r="J67" s="67">
        <v>3</v>
      </c>
      <c r="K67" s="69">
        <v>-35512288.649999999</v>
      </c>
    </row>
    <row r="68" spans="1:11" hidden="1" x14ac:dyDescent="0.25">
      <c r="A68" s="67">
        <v>2069</v>
      </c>
      <c r="B68" s="67">
        <v>2</v>
      </c>
      <c r="C68" s="67">
        <v>3</v>
      </c>
      <c r="D68" s="67">
        <v>4</v>
      </c>
      <c r="E68" s="67">
        <v>978</v>
      </c>
      <c r="F68" s="67">
        <v>9</v>
      </c>
      <c r="G68" s="67">
        <v>3</v>
      </c>
      <c r="H68" s="67">
        <v>978</v>
      </c>
      <c r="I68" s="67">
        <v>2</v>
      </c>
      <c r="J68" s="67">
        <v>3</v>
      </c>
      <c r="K68" s="69">
        <v>8283.85</v>
      </c>
    </row>
    <row r="69" spans="1:11" hidden="1" x14ac:dyDescent="0.25">
      <c r="A69" s="67">
        <v>2069</v>
      </c>
      <c r="B69" s="67">
        <v>2</v>
      </c>
      <c r="C69" s="67">
        <v>3</v>
      </c>
      <c r="D69" s="67">
        <v>4</v>
      </c>
      <c r="E69" s="67">
        <v>980</v>
      </c>
      <c r="F69" s="67">
        <v>5</v>
      </c>
      <c r="G69" s="67">
        <v>3</v>
      </c>
      <c r="H69" s="67">
        <v>980</v>
      </c>
      <c r="I69" s="67">
        <v>1</v>
      </c>
      <c r="J69" s="67">
        <v>3</v>
      </c>
      <c r="K69" s="69">
        <v>-7817158.2400000002</v>
      </c>
    </row>
    <row r="70" spans="1:11" hidden="1" x14ac:dyDescent="0.25">
      <c r="A70" s="67">
        <v>2069</v>
      </c>
      <c r="B70" s="67">
        <v>2</v>
      </c>
      <c r="C70" s="67">
        <v>3</v>
      </c>
      <c r="D70" s="67">
        <v>4</v>
      </c>
      <c r="E70" s="67">
        <v>980</v>
      </c>
      <c r="F70" s="67">
        <v>5</v>
      </c>
      <c r="G70" s="67">
        <v>3</v>
      </c>
      <c r="H70" s="67">
        <v>980</v>
      </c>
      <c r="I70" s="67">
        <v>2</v>
      </c>
      <c r="J70" s="67">
        <v>3</v>
      </c>
      <c r="K70" s="69">
        <v>-44704227.82</v>
      </c>
    </row>
    <row r="71" spans="1:11" hidden="1" x14ac:dyDescent="0.25">
      <c r="A71" s="67">
        <v>2069</v>
      </c>
      <c r="B71" s="67">
        <v>2</v>
      </c>
      <c r="C71" s="67">
        <v>3</v>
      </c>
      <c r="D71" s="67">
        <v>4</v>
      </c>
      <c r="E71" s="67">
        <v>980</v>
      </c>
      <c r="F71" s="67">
        <v>9</v>
      </c>
      <c r="G71" s="67">
        <v>3</v>
      </c>
      <c r="H71" s="67">
        <v>980</v>
      </c>
      <c r="I71" s="67">
        <v>2</v>
      </c>
      <c r="J71" s="67">
        <v>3</v>
      </c>
      <c r="K71" s="69">
        <v>5032548.43</v>
      </c>
    </row>
    <row r="72" spans="1:11" hidden="1" x14ac:dyDescent="0.25">
      <c r="A72" s="67">
        <v>2071</v>
      </c>
      <c r="B72" s="67">
        <v>1</v>
      </c>
      <c r="C72" s="67">
        <v>1</v>
      </c>
      <c r="D72" s="67">
        <v>0</v>
      </c>
      <c r="E72" s="67">
        <v>980</v>
      </c>
      <c r="F72" s="67">
        <v>5</v>
      </c>
      <c r="G72" s="67">
        <v>3</v>
      </c>
      <c r="H72" s="67">
        <v>980</v>
      </c>
      <c r="I72" s="67">
        <v>1</v>
      </c>
      <c r="J72" s="67">
        <v>3</v>
      </c>
      <c r="K72" s="69">
        <v>352623.75</v>
      </c>
    </row>
    <row r="73" spans="1:11" hidden="1" x14ac:dyDescent="0.25">
      <c r="A73" s="67">
        <v>2078</v>
      </c>
      <c r="B73" s="67">
        <v>1</v>
      </c>
      <c r="C73" s="67">
        <v>1</v>
      </c>
      <c r="D73" s="67">
        <v>2</v>
      </c>
      <c r="E73" s="67">
        <v>980</v>
      </c>
      <c r="F73" s="67">
        <v>5</v>
      </c>
      <c r="G73" s="67">
        <v>3</v>
      </c>
      <c r="H73" s="67">
        <v>980</v>
      </c>
      <c r="I73" s="67">
        <v>1</v>
      </c>
      <c r="J73" s="67">
        <v>3</v>
      </c>
      <c r="K73" s="69">
        <v>4525.66</v>
      </c>
    </row>
    <row r="74" spans="1:11" hidden="1" x14ac:dyDescent="0.25">
      <c r="A74" s="67">
        <v>2079</v>
      </c>
      <c r="B74" s="67">
        <v>2</v>
      </c>
      <c r="C74" s="67">
        <v>1</v>
      </c>
      <c r="D74" s="67">
        <v>2</v>
      </c>
      <c r="E74" s="67">
        <v>980</v>
      </c>
      <c r="F74" s="67">
        <v>5</v>
      </c>
      <c r="G74" s="67">
        <v>3</v>
      </c>
      <c r="H74" s="67">
        <v>980</v>
      </c>
      <c r="I74" s="67">
        <v>1</v>
      </c>
      <c r="J74" s="67">
        <v>3</v>
      </c>
      <c r="K74" s="69">
        <v>-99.44</v>
      </c>
    </row>
    <row r="75" spans="1:11" hidden="1" x14ac:dyDescent="0.25">
      <c r="A75" s="67">
        <v>2079</v>
      </c>
      <c r="B75" s="67">
        <v>2</v>
      </c>
      <c r="C75" s="67">
        <v>1</v>
      </c>
      <c r="D75" s="67">
        <v>4</v>
      </c>
      <c r="E75" s="67">
        <v>980</v>
      </c>
      <c r="F75" s="67">
        <v>5</v>
      </c>
      <c r="G75" s="67">
        <v>3</v>
      </c>
      <c r="H75" s="67">
        <v>980</v>
      </c>
      <c r="I75" s="67">
        <v>1</v>
      </c>
      <c r="J75" s="67">
        <v>3</v>
      </c>
      <c r="K75" s="69">
        <v>-8522.5</v>
      </c>
    </row>
    <row r="76" spans="1:11" hidden="1" x14ac:dyDescent="0.25">
      <c r="A76" s="67">
        <v>2083</v>
      </c>
      <c r="B76" s="67">
        <v>1</v>
      </c>
      <c r="C76" s="67">
        <v>2</v>
      </c>
      <c r="D76" s="67">
        <v>0</v>
      </c>
      <c r="E76" s="67">
        <v>980</v>
      </c>
      <c r="F76" s="67">
        <v>5</v>
      </c>
      <c r="G76" s="67">
        <v>3</v>
      </c>
      <c r="H76" s="67">
        <v>980</v>
      </c>
      <c r="I76" s="67">
        <v>1</v>
      </c>
      <c r="J76" s="67">
        <v>3</v>
      </c>
      <c r="K76" s="69">
        <v>98444510</v>
      </c>
    </row>
    <row r="77" spans="1:11" hidden="1" x14ac:dyDescent="0.25">
      <c r="A77" s="67">
        <v>2083</v>
      </c>
      <c r="B77" s="67">
        <v>1</v>
      </c>
      <c r="C77" s="67">
        <v>2</v>
      </c>
      <c r="D77" s="67">
        <v>0</v>
      </c>
      <c r="E77" s="67">
        <v>980</v>
      </c>
      <c r="F77" s="67">
        <v>5</v>
      </c>
      <c r="G77" s="67">
        <v>3</v>
      </c>
      <c r="H77" s="67">
        <v>980</v>
      </c>
      <c r="I77" s="67">
        <v>1</v>
      </c>
      <c r="J77" s="67">
        <v>4</v>
      </c>
      <c r="K77" s="69">
        <v>2474485.0699999998</v>
      </c>
    </row>
    <row r="78" spans="1:11" hidden="1" x14ac:dyDescent="0.25">
      <c r="A78" s="67">
        <v>2086</v>
      </c>
      <c r="B78" s="67">
        <v>2</v>
      </c>
      <c r="C78" s="67">
        <v>2</v>
      </c>
      <c r="D78" s="67">
        <v>5</v>
      </c>
      <c r="E78" s="67">
        <v>980</v>
      </c>
      <c r="F78" s="67">
        <v>5</v>
      </c>
      <c r="G78" s="67">
        <v>3</v>
      </c>
      <c r="H78" s="67">
        <v>980</v>
      </c>
      <c r="I78" s="67">
        <v>1</v>
      </c>
      <c r="J78" s="67">
        <v>3</v>
      </c>
      <c r="K78" s="69">
        <v>-54329.41</v>
      </c>
    </row>
    <row r="79" spans="1:11" hidden="1" x14ac:dyDescent="0.25">
      <c r="A79" s="67">
        <v>2086</v>
      </c>
      <c r="B79" s="67">
        <v>2</v>
      </c>
      <c r="C79" s="67">
        <v>2</v>
      </c>
      <c r="D79" s="67">
        <v>5</v>
      </c>
      <c r="E79" s="67">
        <v>980</v>
      </c>
      <c r="F79" s="67">
        <v>5</v>
      </c>
      <c r="G79" s="67">
        <v>3</v>
      </c>
      <c r="H79" s="67">
        <v>980</v>
      </c>
      <c r="I79" s="67">
        <v>1</v>
      </c>
      <c r="J79" s="67">
        <v>4</v>
      </c>
      <c r="K79" s="69">
        <v>-534.24</v>
      </c>
    </row>
    <row r="80" spans="1:11" hidden="1" x14ac:dyDescent="0.25">
      <c r="A80" s="67">
        <v>2088</v>
      </c>
      <c r="B80" s="67">
        <v>1</v>
      </c>
      <c r="C80" s="67">
        <v>2</v>
      </c>
      <c r="D80" s="67">
        <v>2</v>
      </c>
      <c r="E80" s="67">
        <v>980</v>
      </c>
      <c r="F80" s="67">
        <v>5</v>
      </c>
      <c r="G80" s="67">
        <v>3</v>
      </c>
      <c r="H80" s="67">
        <v>980</v>
      </c>
      <c r="I80" s="67">
        <v>1</v>
      </c>
      <c r="J80" s="67">
        <v>3</v>
      </c>
      <c r="K80" s="69">
        <v>1693678.76</v>
      </c>
    </row>
    <row r="81" spans="1:11" hidden="1" x14ac:dyDescent="0.25">
      <c r="A81" s="67">
        <v>2088</v>
      </c>
      <c r="B81" s="67">
        <v>1</v>
      </c>
      <c r="C81" s="67">
        <v>2</v>
      </c>
      <c r="D81" s="67">
        <v>2</v>
      </c>
      <c r="E81" s="67">
        <v>980</v>
      </c>
      <c r="F81" s="67">
        <v>5</v>
      </c>
      <c r="G81" s="67">
        <v>3</v>
      </c>
      <c r="H81" s="67">
        <v>980</v>
      </c>
      <c r="I81" s="67">
        <v>1</v>
      </c>
      <c r="J81" s="67">
        <v>4</v>
      </c>
      <c r="K81" s="69">
        <v>47794.85</v>
      </c>
    </row>
    <row r="82" spans="1:11" hidden="1" x14ac:dyDescent="0.25">
      <c r="A82" s="67">
        <v>2089</v>
      </c>
      <c r="B82" s="67">
        <v>2</v>
      </c>
      <c r="C82" s="67">
        <v>2</v>
      </c>
      <c r="D82" s="67">
        <v>2</v>
      </c>
      <c r="E82" s="67">
        <v>980</v>
      </c>
      <c r="F82" s="67">
        <v>5</v>
      </c>
      <c r="G82" s="67">
        <v>3</v>
      </c>
      <c r="H82" s="67">
        <v>980</v>
      </c>
      <c r="I82" s="67">
        <v>1</v>
      </c>
      <c r="J82" s="67">
        <v>3</v>
      </c>
      <c r="K82" s="69">
        <v>-409.53</v>
      </c>
    </row>
    <row r="83" spans="1:11" hidden="1" x14ac:dyDescent="0.25">
      <c r="A83" s="67">
        <v>2089</v>
      </c>
      <c r="B83" s="67">
        <v>2</v>
      </c>
      <c r="C83" s="67">
        <v>2</v>
      </c>
      <c r="D83" s="67">
        <v>4</v>
      </c>
      <c r="E83" s="67">
        <v>980</v>
      </c>
      <c r="F83" s="67">
        <v>5</v>
      </c>
      <c r="G83" s="67">
        <v>3</v>
      </c>
      <c r="H83" s="67">
        <v>980</v>
      </c>
      <c r="I83" s="67">
        <v>1</v>
      </c>
      <c r="J83" s="67">
        <v>3</v>
      </c>
      <c r="K83" s="69">
        <v>-21430.37</v>
      </c>
    </row>
    <row r="84" spans="1:11" hidden="1" x14ac:dyDescent="0.25">
      <c r="A84" s="67">
        <v>2203</v>
      </c>
      <c r="B84" s="67">
        <v>1</v>
      </c>
      <c r="C84" s="67">
        <v>1</v>
      </c>
      <c r="D84" s="67">
        <v>0</v>
      </c>
      <c r="E84" s="67">
        <v>840</v>
      </c>
      <c r="F84" s="67">
        <v>5</v>
      </c>
      <c r="G84" s="67">
        <v>3</v>
      </c>
      <c r="H84" s="67">
        <v>840</v>
      </c>
      <c r="I84" s="67">
        <v>2</v>
      </c>
      <c r="J84" s="67">
        <v>5</v>
      </c>
      <c r="K84" s="69">
        <v>56927.61</v>
      </c>
    </row>
    <row r="85" spans="1:11" hidden="1" x14ac:dyDescent="0.25">
      <c r="A85" s="67">
        <v>2203</v>
      </c>
      <c r="B85" s="67">
        <v>1</v>
      </c>
      <c r="C85" s="67">
        <v>1</v>
      </c>
      <c r="D85" s="67">
        <v>0</v>
      </c>
      <c r="E85" s="67">
        <v>980</v>
      </c>
      <c r="F85" s="67">
        <v>5</v>
      </c>
      <c r="G85" s="67">
        <v>3</v>
      </c>
      <c r="H85" s="67">
        <v>980</v>
      </c>
      <c r="I85" s="67">
        <v>1</v>
      </c>
      <c r="J85" s="67">
        <v>5</v>
      </c>
      <c r="K85" s="69">
        <v>53037961.359999999</v>
      </c>
    </row>
    <row r="86" spans="1:11" hidden="1" x14ac:dyDescent="0.25">
      <c r="A86" s="67">
        <v>2203</v>
      </c>
      <c r="B86" s="67">
        <v>1</v>
      </c>
      <c r="C86" s="67">
        <v>1</v>
      </c>
      <c r="D86" s="67">
        <v>0</v>
      </c>
      <c r="E86" s="67">
        <v>980</v>
      </c>
      <c r="F86" s="67">
        <v>5</v>
      </c>
      <c r="G86" s="67">
        <v>3</v>
      </c>
      <c r="H86" s="67">
        <v>980</v>
      </c>
      <c r="I86" s="67">
        <v>2</v>
      </c>
      <c r="J86" s="67">
        <v>5</v>
      </c>
      <c r="K86" s="69">
        <v>671771.17</v>
      </c>
    </row>
    <row r="87" spans="1:11" hidden="1" x14ac:dyDescent="0.25">
      <c r="A87" s="67">
        <v>2206</v>
      </c>
      <c r="B87" s="67">
        <v>1</v>
      </c>
      <c r="C87" s="67">
        <v>1</v>
      </c>
      <c r="D87" s="67">
        <v>5</v>
      </c>
      <c r="E87" s="67">
        <v>980</v>
      </c>
      <c r="F87" s="67">
        <v>5</v>
      </c>
      <c r="G87" s="67">
        <v>3</v>
      </c>
      <c r="H87" s="67">
        <v>980</v>
      </c>
      <c r="I87" s="67">
        <v>1</v>
      </c>
      <c r="J87" s="67">
        <v>5</v>
      </c>
      <c r="K87" s="69">
        <v>0.72</v>
      </c>
    </row>
    <row r="88" spans="1:11" hidden="1" x14ac:dyDescent="0.25">
      <c r="A88" s="67">
        <v>2206</v>
      </c>
      <c r="B88" s="67">
        <v>1</v>
      </c>
      <c r="C88" s="67">
        <v>1</v>
      </c>
      <c r="D88" s="67">
        <v>5</v>
      </c>
      <c r="E88" s="67">
        <v>980</v>
      </c>
      <c r="F88" s="67">
        <v>5</v>
      </c>
      <c r="G88" s="67">
        <v>3</v>
      </c>
      <c r="H88" s="67">
        <v>980</v>
      </c>
      <c r="I88" s="67">
        <v>2</v>
      </c>
      <c r="J88" s="67">
        <v>5</v>
      </c>
      <c r="K88" s="69">
        <v>0.25</v>
      </c>
    </row>
    <row r="89" spans="1:11" hidden="1" x14ac:dyDescent="0.25">
      <c r="A89" s="67">
        <v>2206</v>
      </c>
      <c r="B89" s="67">
        <v>2</v>
      </c>
      <c r="C89" s="67">
        <v>1</v>
      </c>
      <c r="D89" s="67">
        <v>5</v>
      </c>
      <c r="E89" s="67">
        <v>980</v>
      </c>
      <c r="F89" s="67">
        <v>5</v>
      </c>
      <c r="G89" s="67">
        <v>3</v>
      </c>
      <c r="H89" s="67">
        <v>980</v>
      </c>
      <c r="I89" s="67">
        <v>1</v>
      </c>
      <c r="J89" s="67">
        <v>5</v>
      </c>
      <c r="K89" s="69">
        <v>-684798.53</v>
      </c>
    </row>
    <row r="90" spans="1:11" hidden="1" x14ac:dyDescent="0.25">
      <c r="A90" s="67">
        <v>2206</v>
      </c>
      <c r="B90" s="67">
        <v>2</v>
      </c>
      <c r="C90" s="67">
        <v>1</v>
      </c>
      <c r="D90" s="67">
        <v>5</v>
      </c>
      <c r="E90" s="67">
        <v>980</v>
      </c>
      <c r="F90" s="67">
        <v>5</v>
      </c>
      <c r="G90" s="67">
        <v>3</v>
      </c>
      <c r="H90" s="67">
        <v>980</v>
      </c>
      <c r="I90" s="67">
        <v>2</v>
      </c>
      <c r="J90" s="67">
        <v>5</v>
      </c>
      <c r="K90" s="69">
        <v>-21.12</v>
      </c>
    </row>
    <row r="91" spans="1:11" hidden="1" x14ac:dyDescent="0.25">
      <c r="A91" s="67">
        <v>2208</v>
      </c>
      <c r="B91" s="67">
        <v>1</v>
      </c>
      <c r="C91" s="67">
        <v>1</v>
      </c>
      <c r="D91" s="67">
        <v>2</v>
      </c>
      <c r="E91" s="67">
        <v>980</v>
      </c>
      <c r="F91" s="67">
        <v>5</v>
      </c>
      <c r="G91" s="67">
        <v>3</v>
      </c>
      <c r="H91" s="67">
        <v>980</v>
      </c>
      <c r="I91" s="67">
        <v>1</v>
      </c>
      <c r="J91" s="67">
        <v>5</v>
      </c>
      <c r="K91" s="69">
        <v>1097809.2</v>
      </c>
    </row>
    <row r="92" spans="1:11" hidden="1" x14ac:dyDescent="0.25">
      <c r="A92" s="67">
        <v>2208</v>
      </c>
      <c r="B92" s="67">
        <v>1</v>
      </c>
      <c r="C92" s="67">
        <v>1</v>
      </c>
      <c r="D92" s="67">
        <v>3</v>
      </c>
      <c r="E92" s="67">
        <v>980</v>
      </c>
      <c r="F92" s="67">
        <v>5</v>
      </c>
      <c r="G92" s="67">
        <v>3</v>
      </c>
      <c r="H92" s="67">
        <v>980</v>
      </c>
      <c r="I92" s="67">
        <v>2</v>
      </c>
      <c r="J92" s="67">
        <v>5</v>
      </c>
      <c r="K92" s="69">
        <v>145298.17000000001</v>
      </c>
    </row>
    <row r="93" spans="1:11" hidden="1" x14ac:dyDescent="0.25">
      <c r="A93" s="67">
        <v>2209</v>
      </c>
      <c r="B93" s="67">
        <v>2</v>
      </c>
      <c r="C93" s="67">
        <v>1</v>
      </c>
      <c r="D93" s="67">
        <v>2</v>
      </c>
      <c r="E93" s="67">
        <v>980</v>
      </c>
      <c r="F93" s="67">
        <v>5</v>
      </c>
      <c r="G93" s="67">
        <v>3</v>
      </c>
      <c r="H93" s="67">
        <v>980</v>
      </c>
      <c r="I93" s="67">
        <v>1</v>
      </c>
      <c r="J93" s="67">
        <v>5</v>
      </c>
      <c r="K93" s="69">
        <v>-3908.23</v>
      </c>
    </row>
    <row r="94" spans="1:11" hidden="1" x14ac:dyDescent="0.25">
      <c r="A94" s="67">
        <v>2209</v>
      </c>
      <c r="B94" s="67">
        <v>2</v>
      </c>
      <c r="C94" s="67">
        <v>1</v>
      </c>
      <c r="D94" s="67">
        <v>2</v>
      </c>
      <c r="E94" s="67">
        <v>980</v>
      </c>
      <c r="F94" s="67">
        <v>9</v>
      </c>
      <c r="G94" s="67">
        <v>3</v>
      </c>
      <c r="H94" s="67">
        <v>980</v>
      </c>
      <c r="I94" s="67">
        <v>2</v>
      </c>
      <c r="J94" s="67">
        <v>5</v>
      </c>
      <c r="K94" s="69">
        <v>0.15</v>
      </c>
    </row>
    <row r="95" spans="1:11" hidden="1" x14ac:dyDescent="0.25">
      <c r="A95" s="67">
        <v>2209</v>
      </c>
      <c r="B95" s="67">
        <v>2</v>
      </c>
      <c r="C95" s="67">
        <v>1</v>
      </c>
      <c r="D95" s="67">
        <v>3</v>
      </c>
      <c r="E95" s="67">
        <v>980</v>
      </c>
      <c r="F95" s="67">
        <v>5</v>
      </c>
      <c r="G95" s="67">
        <v>3</v>
      </c>
      <c r="H95" s="67">
        <v>980</v>
      </c>
      <c r="I95" s="67">
        <v>2</v>
      </c>
      <c r="J95" s="67">
        <v>5</v>
      </c>
      <c r="K95" s="69">
        <v>-31198.240000000002</v>
      </c>
    </row>
    <row r="96" spans="1:11" hidden="1" x14ac:dyDescent="0.25">
      <c r="A96" s="67">
        <v>2209</v>
      </c>
      <c r="B96" s="67">
        <v>2</v>
      </c>
      <c r="C96" s="67">
        <v>1</v>
      </c>
      <c r="D96" s="67">
        <v>3</v>
      </c>
      <c r="E96" s="67">
        <v>980</v>
      </c>
      <c r="F96" s="67">
        <v>9</v>
      </c>
      <c r="G96" s="67">
        <v>3</v>
      </c>
      <c r="H96" s="67">
        <v>980</v>
      </c>
      <c r="I96" s="67">
        <v>2</v>
      </c>
      <c r="J96" s="67">
        <v>5</v>
      </c>
      <c r="K96" s="69">
        <v>11.8</v>
      </c>
    </row>
    <row r="97" spans="1:11" hidden="1" x14ac:dyDescent="0.25">
      <c r="A97" s="67">
        <v>2209</v>
      </c>
      <c r="B97" s="67">
        <v>2</v>
      </c>
      <c r="C97" s="67">
        <v>1</v>
      </c>
      <c r="D97" s="67">
        <v>4</v>
      </c>
      <c r="E97" s="67">
        <v>840</v>
      </c>
      <c r="F97" s="67">
        <v>5</v>
      </c>
      <c r="G97" s="67">
        <v>3</v>
      </c>
      <c r="H97" s="67">
        <v>840</v>
      </c>
      <c r="I97" s="67">
        <v>2</v>
      </c>
      <c r="J97" s="67">
        <v>5</v>
      </c>
      <c r="K97" s="69">
        <v>-56927.61</v>
      </c>
    </row>
    <row r="98" spans="1:11" hidden="1" x14ac:dyDescent="0.25">
      <c r="A98" s="67">
        <v>2209</v>
      </c>
      <c r="B98" s="67">
        <v>2</v>
      </c>
      <c r="C98" s="67">
        <v>1</v>
      </c>
      <c r="D98" s="67">
        <v>4</v>
      </c>
      <c r="E98" s="67">
        <v>980</v>
      </c>
      <c r="F98" s="67">
        <v>5</v>
      </c>
      <c r="G98" s="67">
        <v>3</v>
      </c>
      <c r="H98" s="67">
        <v>980</v>
      </c>
      <c r="I98" s="67">
        <v>1</v>
      </c>
      <c r="J98" s="67">
        <v>5</v>
      </c>
      <c r="K98" s="69">
        <v>-178407.81</v>
      </c>
    </row>
    <row r="99" spans="1:11" hidden="1" x14ac:dyDescent="0.25">
      <c r="A99" s="67">
        <v>2209</v>
      </c>
      <c r="B99" s="67">
        <v>2</v>
      </c>
      <c r="C99" s="67">
        <v>1</v>
      </c>
      <c r="D99" s="67">
        <v>4</v>
      </c>
      <c r="E99" s="67">
        <v>980</v>
      </c>
      <c r="F99" s="67">
        <v>5</v>
      </c>
      <c r="G99" s="67">
        <v>3</v>
      </c>
      <c r="H99" s="67">
        <v>980</v>
      </c>
      <c r="I99" s="67">
        <v>2</v>
      </c>
      <c r="J99" s="67">
        <v>5</v>
      </c>
      <c r="K99" s="69">
        <v>-228377.01</v>
      </c>
    </row>
    <row r="100" spans="1:11" hidden="1" x14ac:dyDescent="0.25">
      <c r="A100" s="67">
        <v>2209</v>
      </c>
      <c r="B100" s="67">
        <v>2</v>
      </c>
      <c r="C100" s="67">
        <v>1</v>
      </c>
      <c r="D100" s="67">
        <v>4</v>
      </c>
      <c r="E100" s="67">
        <v>980</v>
      </c>
      <c r="F100" s="67">
        <v>9</v>
      </c>
      <c r="G100" s="67">
        <v>3</v>
      </c>
      <c r="H100" s="67">
        <v>980</v>
      </c>
      <c r="I100" s="67">
        <v>2</v>
      </c>
      <c r="J100" s="67">
        <v>5</v>
      </c>
      <c r="K100" s="69">
        <v>928.94</v>
      </c>
    </row>
    <row r="101" spans="1:11" x14ac:dyDescent="0.25">
      <c r="A101" s="67">
        <v>2233</v>
      </c>
      <c r="B101" s="67">
        <v>1</v>
      </c>
      <c r="C101" s="67">
        <v>1</v>
      </c>
      <c r="D101" s="67">
        <v>0</v>
      </c>
      <c r="E101" s="67">
        <v>980</v>
      </c>
      <c r="F101" s="67">
        <v>4</v>
      </c>
      <c r="G101" s="67">
        <v>3</v>
      </c>
      <c r="H101" s="67">
        <v>980</v>
      </c>
      <c r="I101" s="67">
        <v>1</v>
      </c>
      <c r="J101" s="67">
        <v>5</v>
      </c>
      <c r="K101" s="69">
        <v>6918713.2800000003</v>
      </c>
    </row>
    <row r="102" spans="1:11" x14ac:dyDescent="0.25">
      <c r="A102" s="67">
        <v>2236</v>
      </c>
      <c r="B102" s="67">
        <v>2</v>
      </c>
      <c r="C102" s="67">
        <v>1</v>
      </c>
      <c r="D102" s="67">
        <v>5</v>
      </c>
      <c r="E102" s="67">
        <v>980</v>
      </c>
      <c r="F102" s="67">
        <v>4</v>
      </c>
      <c r="G102" s="67">
        <v>3</v>
      </c>
      <c r="H102" s="67">
        <v>980</v>
      </c>
      <c r="I102" s="67">
        <v>1</v>
      </c>
      <c r="J102" s="67">
        <v>5</v>
      </c>
      <c r="K102" s="69">
        <v>-104445.36</v>
      </c>
    </row>
    <row r="103" spans="1:11" x14ac:dyDescent="0.25">
      <c r="A103" s="67">
        <v>2238</v>
      </c>
      <c r="B103" s="67">
        <v>1</v>
      </c>
      <c r="C103" s="67">
        <v>1</v>
      </c>
      <c r="D103" s="67">
        <v>2</v>
      </c>
      <c r="E103" s="67">
        <v>980</v>
      </c>
      <c r="F103" s="67">
        <v>4</v>
      </c>
      <c r="G103" s="67">
        <v>3</v>
      </c>
      <c r="H103" s="67">
        <v>980</v>
      </c>
      <c r="I103" s="67">
        <v>1</v>
      </c>
      <c r="J103" s="67">
        <v>5</v>
      </c>
      <c r="K103" s="69">
        <v>125474.31</v>
      </c>
    </row>
    <row r="104" spans="1:11" x14ac:dyDescent="0.25">
      <c r="A104" s="67">
        <v>2239</v>
      </c>
      <c r="B104" s="67">
        <v>2</v>
      </c>
      <c r="C104" s="67">
        <v>1</v>
      </c>
      <c r="D104" s="67">
        <v>2</v>
      </c>
      <c r="E104" s="67">
        <v>980</v>
      </c>
      <c r="F104" s="67">
        <v>4</v>
      </c>
      <c r="G104" s="67">
        <v>3</v>
      </c>
      <c r="H104" s="67">
        <v>980</v>
      </c>
      <c r="I104" s="67">
        <v>1</v>
      </c>
      <c r="J104" s="67">
        <v>5</v>
      </c>
      <c r="K104" s="69">
        <v>-0.11</v>
      </c>
    </row>
    <row r="105" spans="1:11" hidden="1" x14ac:dyDescent="0.25">
      <c r="A105" s="67">
        <v>2239</v>
      </c>
      <c r="B105" s="67">
        <v>2</v>
      </c>
      <c r="C105" s="67">
        <v>1</v>
      </c>
      <c r="D105" s="67">
        <v>2</v>
      </c>
      <c r="E105" s="67">
        <v>980</v>
      </c>
      <c r="F105" s="67">
        <v>5</v>
      </c>
      <c r="G105" s="67">
        <v>3</v>
      </c>
      <c r="H105" s="67">
        <v>980</v>
      </c>
      <c r="I105" s="67">
        <v>1</v>
      </c>
      <c r="J105" s="67">
        <v>5</v>
      </c>
      <c r="K105" s="69">
        <v>-7.38</v>
      </c>
    </row>
    <row r="106" spans="1:11" hidden="1" x14ac:dyDescent="0.25">
      <c r="A106" s="67">
        <v>2239</v>
      </c>
      <c r="B106" s="67">
        <v>2</v>
      </c>
      <c r="C106" s="67">
        <v>1</v>
      </c>
      <c r="D106" s="67">
        <v>3</v>
      </c>
      <c r="E106" s="67">
        <v>980</v>
      </c>
      <c r="F106" s="67">
        <v>9</v>
      </c>
      <c r="G106" s="67">
        <v>3</v>
      </c>
      <c r="H106" s="67">
        <v>980</v>
      </c>
      <c r="I106" s="67">
        <v>2</v>
      </c>
      <c r="J106" s="67">
        <v>5</v>
      </c>
      <c r="K106" s="69">
        <v>47.18</v>
      </c>
    </row>
    <row r="107" spans="1:11" x14ac:dyDescent="0.25">
      <c r="A107" s="67">
        <v>2239</v>
      </c>
      <c r="B107" s="67">
        <v>2</v>
      </c>
      <c r="C107" s="67">
        <v>1</v>
      </c>
      <c r="D107" s="67">
        <v>4</v>
      </c>
      <c r="E107" s="67">
        <v>980</v>
      </c>
      <c r="F107" s="67">
        <v>4</v>
      </c>
      <c r="G107" s="67">
        <v>3</v>
      </c>
      <c r="H107" s="67">
        <v>980</v>
      </c>
      <c r="I107" s="67">
        <v>1</v>
      </c>
      <c r="J107" s="67">
        <v>5</v>
      </c>
      <c r="K107" s="69">
        <v>-2372.6799999999998</v>
      </c>
    </row>
    <row r="108" spans="1:11" hidden="1" x14ac:dyDescent="0.25">
      <c r="A108" s="67">
        <v>2239</v>
      </c>
      <c r="B108" s="67">
        <v>2</v>
      </c>
      <c r="C108" s="67">
        <v>1</v>
      </c>
      <c r="D108" s="67">
        <v>4</v>
      </c>
      <c r="E108" s="67">
        <v>980</v>
      </c>
      <c r="F108" s="67">
        <v>5</v>
      </c>
      <c r="G108" s="67">
        <v>3</v>
      </c>
      <c r="H108" s="67">
        <v>980</v>
      </c>
      <c r="I108" s="67">
        <v>1</v>
      </c>
      <c r="J108" s="67">
        <v>5</v>
      </c>
      <c r="K108" s="69">
        <v>-371.41</v>
      </c>
    </row>
    <row r="109" spans="1:11" hidden="1" x14ac:dyDescent="0.25">
      <c r="A109" s="67">
        <v>2600</v>
      </c>
      <c r="B109" s="67">
        <v>1</v>
      </c>
      <c r="C109" s="67">
        <v>1</v>
      </c>
      <c r="D109" s="67">
        <v>9</v>
      </c>
      <c r="E109" s="67">
        <v>980</v>
      </c>
      <c r="F109" s="67">
        <v>5</v>
      </c>
      <c r="G109" s="67">
        <v>3</v>
      </c>
      <c r="H109" s="67">
        <v>980</v>
      </c>
      <c r="I109" s="67">
        <v>1</v>
      </c>
      <c r="J109" s="67">
        <v>3</v>
      </c>
      <c r="K109" s="69">
        <v>7315309.1500000004</v>
      </c>
    </row>
    <row r="110" spans="1:11" hidden="1" x14ac:dyDescent="0.25">
      <c r="A110" s="67">
        <v>2600</v>
      </c>
      <c r="B110" s="67">
        <v>1</v>
      </c>
      <c r="C110" s="67">
        <v>1</v>
      </c>
      <c r="D110" s="67">
        <v>9</v>
      </c>
      <c r="E110" s="67">
        <v>980</v>
      </c>
      <c r="F110" s="67">
        <v>5</v>
      </c>
      <c r="G110" s="67">
        <v>3</v>
      </c>
      <c r="H110" s="67">
        <v>980</v>
      </c>
      <c r="I110" s="67">
        <v>1</v>
      </c>
      <c r="J110" s="67">
        <v>4</v>
      </c>
      <c r="K110" s="69">
        <v>147757.20000000001</v>
      </c>
    </row>
    <row r="111" spans="1:11" hidden="1" x14ac:dyDescent="0.25">
      <c r="A111" s="67">
        <v>2600</v>
      </c>
      <c r="B111" s="67">
        <v>2</v>
      </c>
      <c r="C111" s="67">
        <v>1</v>
      </c>
      <c r="D111" s="67">
        <v>9</v>
      </c>
      <c r="E111" s="67">
        <v>643</v>
      </c>
      <c r="F111" s="67">
        <v>9</v>
      </c>
      <c r="G111" s="67">
        <v>3</v>
      </c>
      <c r="H111" s="67">
        <v>643</v>
      </c>
      <c r="I111" s="67">
        <v>1</v>
      </c>
      <c r="J111" s="67">
        <v>3</v>
      </c>
      <c r="K111" s="69">
        <v>107457.5</v>
      </c>
    </row>
    <row r="112" spans="1:11" hidden="1" x14ac:dyDescent="0.25">
      <c r="A112" s="67">
        <v>2600</v>
      </c>
      <c r="B112" s="67">
        <v>2</v>
      </c>
      <c r="C112" s="67">
        <v>1</v>
      </c>
      <c r="D112" s="67">
        <v>9</v>
      </c>
      <c r="E112" s="67">
        <v>840</v>
      </c>
      <c r="F112" s="67">
        <v>9</v>
      </c>
      <c r="G112" s="67">
        <v>3</v>
      </c>
      <c r="H112" s="67">
        <v>840</v>
      </c>
      <c r="I112" s="67">
        <v>1</v>
      </c>
      <c r="J112" s="67">
        <v>3</v>
      </c>
      <c r="K112" s="69">
        <v>5630005.7300000004</v>
      </c>
    </row>
    <row r="113" spans="1:11" hidden="1" x14ac:dyDescent="0.25">
      <c r="A113" s="67">
        <v>2600</v>
      </c>
      <c r="B113" s="67">
        <v>2</v>
      </c>
      <c r="C113" s="67">
        <v>1</v>
      </c>
      <c r="D113" s="67">
        <v>9</v>
      </c>
      <c r="E113" s="67">
        <v>840</v>
      </c>
      <c r="F113" s="67">
        <v>9</v>
      </c>
      <c r="G113" s="67">
        <v>3</v>
      </c>
      <c r="H113" s="67">
        <v>840</v>
      </c>
      <c r="I113" s="67">
        <v>1</v>
      </c>
      <c r="J113" s="67">
        <v>4</v>
      </c>
      <c r="K113" s="69">
        <v>241449.54</v>
      </c>
    </row>
    <row r="114" spans="1:11" hidden="1" x14ac:dyDescent="0.25">
      <c r="A114" s="67">
        <v>2600</v>
      </c>
      <c r="B114" s="67">
        <v>2</v>
      </c>
      <c r="C114" s="67">
        <v>1</v>
      </c>
      <c r="D114" s="67">
        <v>9</v>
      </c>
      <c r="E114" s="67">
        <v>978</v>
      </c>
      <c r="F114" s="67">
        <v>9</v>
      </c>
      <c r="G114" s="67">
        <v>3</v>
      </c>
      <c r="H114" s="67">
        <v>978</v>
      </c>
      <c r="I114" s="67">
        <v>1</v>
      </c>
      <c r="J114" s="67">
        <v>3</v>
      </c>
      <c r="K114" s="69">
        <v>9535067.0500000007</v>
      </c>
    </row>
    <row r="115" spans="1:11" hidden="1" x14ac:dyDescent="0.25">
      <c r="A115" s="67">
        <v>2600</v>
      </c>
      <c r="B115" s="67">
        <v>2</v>
      </c>
      <c r="C115" s="67">
        <v>1</v>
      </c>
      <c r="D115" s="67">
        <v>9</v>
      </c>
      <c r="E115" s="67">
        <v>978</v>
      </c>
      <c r="F115" s="67">
        <v>9</v>
      </c>
      <c r="G115" s="67">
        <v>3</v>
      </c>
      <c r="H115" s="67">
        <v>978</v>
      </c>
      <c r="I115" s="67">
        <v>1</v>
      </c>
      <c r="J115" s="67">
        <v>4</v>
      </c>
      <c r="K115" s="69">
        <v>632098.02</v>
      </c>
    </row>
    <row r="116" spans="1:11" hidden="1" x14ac:dyDescent="0.25">
      <c r="A116" s="67">
        <v>2600</v>
      </c>
      <c r="B116" s="67">
        <v>2</v>
      </c>
      <c r="C116" s="67">
        <v>1</v>
      </c>
      <c r="D116" s="67">
        <v>9</v>
      </c>
      <c r="E116" s="67">
        <v>980</v>
      </c>
      <c r="F116" s="67">
        <v>9</v>
      </c>
      <c r="G116" s="67">
        <v>3</v>
      </c>
      <c r="H116" s="67">
        <v>980</v>
      </c>
      <c r="I116" s="67">
        <v>1</v>
      </c>
      <c r="J116" s="67">
        <v>3</v>
      </c>
      <c r="K116" s="69">
        <v>160107827.93000001</v>
      </c>
    </row>
    <row r="117" spans="1:11" hidden="1" x14ac:dyDescent="0.25">
      <c r="A117" s="67">
        <v>2600</v>
      </c>
      <c r="B117" s="67">
        <v>2</v>
      </c>
      <c r="C117" s="67">
        <v>1</v>
      </c>
      <c r="D117" s="67">
        <v>9</v>
      </c>
      <c r="E117" s="67">
        <v>980</v>
      </c>
      <c r="F117" s="67">
        <v>9</v>
      </c>
      <c r="G117" s="67">
        <v>3</v>
      </c>
      <c r="H117" s="67">
        <v>980</v>
      </c>
      <c r="I117" s="67">
        <v>1</v>
      </c>
      <c r="J117" s="67">
        <v>4</v>
      </c>
      <c r="K117" s="69">
        <v>19673586.149999999</v>
      </c>
    </row>
    <row r="118" spans="1:11" hidden="1" x14ac:dyDescent="0.25">
      <c r="A118" s="67">
        <v>2600</v>
      </c>
      <c r="B118" s="67">
        <v>2</v>
      </c>
      <c r="C118" s="67">
        <v>1</v>
      </c>
      <c r="D118" s="67">
        <v>9</v>
      </c>
      <c r="E118" s="67">
        <v>980</v>
      </c>
      <c r="F118" s="67">
        <v>9</v>
      </c>
      <c r="G118" s="67">
        <v>3</v>
      </c>
      <c r="H118" s="67">
        <v>980</v>
      </c>
      <c r="I118" s="67">
        <v>1</v>
      </c>
      <c r="J118" s="67">
        <v>5</v>
      </c>
      <c r="K118" s="69">
        <v>5057.8999999999996</v>
      </c>
    </row>
    <row r="119" spans="1:11" hidden="1" x14ac:dyDescent="0.25">
      <c r="A119" s="67">
        <v>2600</v>
      </c>
      <c r="B119" s="67">
        <v>2</v>
      </c>
      <c r="C119" s="67">
        <v>3</v>
      </c>
      <c r="D119" s="67">
        <v>9</v>
      </c>
      <c r="E119" s="67">
        <v>980</v>
      </c>
      <c r="F119" s="67">
        <v>9</v>
      </c>
      <c r="G119" s="67">
        <v>3</v>
      </c>
      <c r="H119" s="67">
        <v>980</v>
      </c>
      <c r="I119" s="67">
        <v>1</v>
      </c>
      <c r="J119" s="67">
        <v>3</v>
      </c>
      <c r="K119" s="69">
        <v>5371877</v>
      </c>
    </row>
    <row r="120" spans="1:11" hidden="1" x14ac:dyDescent="0.25">
      <c r="A120" s="67">
        <v>2601</v>
      </c>
      <c r="B120" s="67">
        <v>2</v>
      </c>
      <c r="C120" s="67">
        <v>4</v>
      </c>
      <c r="D120" s="67">
        <v>1</v>
      </c>
      <c r="E120" s="67">
        <v>980</v>
      </c>
      <c r="F120" s="67">
        <v>9</v>
      </c>
      <c r="G120" s="67">
        <v>3</v>
      </c>
      <c r="H120" s="67">
        <v>980</v>
      </c>
      <c r="I120" s="67">
        <v>1</v>
      </c>
      <c r="J120" s="67">
        <v>1</v>
      </c>
      <c r="K120" s="69">
        <v>85430.9</v>
      </c>
    </row>
    <row r="121" spans="1:11" hidden="1" x14ac:dyDescent="0.25">
      <c r="A121" s="67">
        <v>2601</v>
      </c>
      <c r="B121" s="67">
        <v>2</v>
      </c>
      <c r="C121" s="67">
        <v>4</v>
      </c>
      <c r="D121" s="67">
        <v>2</v>
      </c>
      <c r="E121" s="67">
        <v>980</v>
      </c>
      <c r="F121" s="67">
        <v>9</v>
      </c>
      <c r="G121" s="67">
        <v>3</v>
      </c>
      <c r="H121" s="67">
        <v>980</v>
      </c>
      <c r="I121" s="67">
        <v>1</v>
      </c>
      <c r="J121" s="67">
        <v>1</v>
      </c>
      <c r="K121" s="69">
        <v>37.020000000000003</v>
      </c>
    </row>
    <row r="122" spans="1:11" hidden="1" x14ac:dyDescent="0.25">
      <c r="A122" s="67">
        <v>2602</v>
      </c>
      <c r="B122" s="67">
        <v>2</v>
      </c>
      <c r="C122" s="67">
        <v>7</v>
      </c>
      <c r="D122" s="67">
        <v>1</v>
      </c>
      <c r="E122" s="67">
        <v>980</v>
      </c>
      <c r="F122" s="67">
        <v>5</v>
      </c>
      <c r="G122" s="67">
        <v>3</v>
      </c>
      <c r="H122" s="67">
        <v>980</v>
      </c>
      <c r="I122" s="67">
        <v>1</v>
      </c>
      <c r="J122" s="67">
        <v>3</v>
      </c>
      <c r="K122" s="69">
        <v>-2386727.7000000002</v>
      </c>
    </row>
    <row r="123" spans="1:11" hidden="1" x14ac:dyDescent="0.25">
      <c r="A123" s="67">
        <v>2602</v>
      </c>
      <c r="B123" s="67">
        <v>2</v>
      </c>
      <c r="C123" s="67">
        <v>7</v>
      </c>
      <c r="D123" s="67">
        <v>1</v>
      </c>
      <c r="E123" s="67">
        <v>980</v>
      </c>
      <c r="F123" s="67">
        <v>5</v>
      </c>
      <c r="G123" s="67">
        <v>3</v>
      </c>
      <c r="H123" s="67">
        <v>980</v>
      </c>
      <c r="I123" s="67">
        <v>1</v>
      </c>
      <c r="J123" s="67">
        <v>4</v>
      </c>
      <c r="K123" s="69">
        <v>-19000</v>
      </c>
    </row>
    <row r="124" spans="1:11" hidden="1" x14ac:dyDescent="0.25">
      <c r="A124" s="67">
        <v>2602</v>
      </c>
      <c r="B124" s="67">
        <v>2</v>
      </c>
      <c r="C124" s="67">
        <v>7</v>
      </c>
      <c r="D124" s="67">
        <v>9</v>
      </c>
      <c r="E124" s="67">
        <v>980</v>
      </c>
      <c r="F124" s="67">
        <v>9</v>
      </c>
      <c r="G124" s="67">
        <v>3</v>
      </c>
      <c r="H124" s="67">
        <v>980</v>
      </c>
      <c r="I124" s="67">
        <v>1</v>
      </c>
      <c r="J124" s="67">
        <v>3</v>
      </c>
      <c r="K124" s="69">
        <v>3497543.58</v>
      </c>
    </row>
    <row r="125" spans="1:11" hidden="1" x14ac:dyDescent="0.25">
      <c r="A125" s="67">
        <v>2602</v>
      </c>
      <c r="B125" s="67">
        <v>2</v>
      </c>
      <c r="C125" s="67">
        <v>7</v>
      </c>
      <c r="D125" s="67">
        <v>9</v>
      </c>
      <c r="E125" s="67">
        <v>980</v>
      </c>
      <c r="F125" s="67">
        <v>9</v>
      </c>
      <c r="G125" s="67">
        <v>3</v>
      </c>
      <c r="H125" s="67">
        <v>980</v>
      </c>
      <c r="I125" s="67">
        <v>1</v>
      </c>
      <c r="J125" s="67">
        <v>4</v>
      </c>
      <c r="K125" s="69">
        <v>113998</v>
      </c>
    </row>
    <row r="126" spans="1:11" hidden="1" x14ac:dyDescent="0.25">
      <c r="A126" s="67">
        <v>2605</v>
      </c>
      <c r="B126" s="67">
        <v>2</v>
      </c>
      <c r="C126" s="67">
        <v>1</v>
      </c>
      <c r="D126" s="67">
        <v>9</v>
      </c>
      <c r="E126" s="67">
        <v>978</v>
      </c>
      <c r="F126" s="67">
        <v>9</v>
      </c>
      <c r="G126" s="67">
        <v>3</v>
      </c>
      <c r="H126" s="67">
        <v>978</v>
      </c>
      <c r="I126" s="67">
        <v>1</v>
      </c>
      <c r="J126" s="67">
        <v>3</v>
      </c>
      <c r="K126" s="69">
        <v>2188.16</v>
      </c>
    </row>
    <row r="127" spans="1:11" hidden="1" x14ac:dyDescent="0.25">
      <c r="A127" s="67">
        <v>2605</v>
      </c>
      <c r="B127" s="67">
        <v>2</v>
      </c>
      <c r="C127" s="67">
        <v>1</v>
      </c>
      <c r="D127" s="67">
        <v>9</v>
      </c>
      <c r="E127" s="67">
        <v>980</v>
      </c>
      <c r="F127" s="67">
        <v>9</v>
      </c>
      <c r="G127" s="67">
        <v>3</v>
      </c>
      <c r="H127" s="67">
        <v>980</v>
      </c>
      <c r="I127" s="67">
        <v>1</v>
      </c>
      <c r="J127" s="67">
        <v>3</v>
      </c>
      <c r="K127" s="69">
        <v>138574.09</v>
      </c>
    </row>
    <row r="128" spans="1:11" hidden="1" x14ac:dyDescent="0.25">
      <c r="A128" s="67">
        <v>2605</v>
      </c>
      <c r="B128" s="67">
        <v>2</v>
      </c>
      <c r="C128" s="67">
        <v>1</v>
      </c>
      <c r="D128" s="67">
        <v>9</v>
      </c>
      <c r="E128" s="67">
        <v>980</v>
      </c>
      <c r="F128" s="67">
        <v>9</v>
      </c>
      <c r="G128" s="67">
        <v>3</v>
      </c>
      <c r="H128" s="67">
        <v>980</v>
      </c>
      <c r="I128" s="67">
        <v>1</v>
      </c>
      <c r="J128" s="67">
        <v>4</v>
      </c>
      <c r="K128" s="69">
        <v>511480.78</v>
      </c>
    </row>
    <row r="129" spans="1:11" hidden="1" x14ac:dyDescent="0.25">
      <c r="A129" s="67">
        <v>2605</v>
      </c>
      <c r="B129" s="67">
        <v>2</v>
      </c>
      <c r="C129" s="67">
        <v>3</v>
      </c>
      <c r="D129" s="67">
        <v>9</v>
      </c>
      <c r="E129" s="67">
        <v>980</v>
      </c>
      <c r="F129" s="67">
        <v>9</v>
      </c>
      <c r="G129" s="67">
        <v>3</v>
      </c>
      <c r="H129" s="67">
        <v>980</v>
      </c>
      <c r="I129" s="67">
        <v>1</v>
      </c>
      <c r="J129" s="67">
        <v>4</v>
      </c>
      <c r="K129" s="69">
        <v>387.5</v>
      </c>
    </row>
    <row r="130" spans="1:11" hidden="1" x14ac:dyDescent="0.25">
      <c r="A130" s="67">
        <v>2607</v>
      </c>
      <c r="B130" s="67">
        <v>1</v>
      </c>
      <c r="C130" s="67">
        <v>0</v>
      </c>
      <c r="D130" s="67">
        <v>2</v>
      </c>
      <c r="E130" s="67">
        <v>980</v>
      </c>
      <c r="F130" s="67">
        <v>5</v>
      </c>
      <c r="G130" s="67">
        <v>3</v>
      </c>
      <c r="H130" s="67">
        <v>980</v>
      </c>
      <c r="I130" s="67">
        <v>1</v>
      </c>
      <c r="J130" s="67">
        <v>3</v>
      </c>
      <c r="K130" s="69">
        <v>222947.09</v>
      </c>
    </row>
    <row r="131" spans="1:11" hidden="1" x14ac:dyDescent="0.25">
      <c r="A131" s="67">
        <v>2607</v>
      </c>
      <c r="B131" s="67">
        <v>1</v>
      </c>
      <c r="C131" s="67">
        <v>0</v>
      </c>
      <c r="D131" s="67">
        <v>2</v>
      </c>
      <c r="E131" s="67">
        <v>980</v>
      </c>
      <c r="F131" s="67">
        <v>5</v>
      </c>
      <c r="G131" s="67">
        <v>3</v>
      </c>
      <c r="H131" s="67">
        <v>980</v>
      </c>
      <c r="I131" s="67">
        <v>1</v>
      </c>
      <c r="J131" s="67">
        <v>4</v>
      </c>
      <c r="K131" s="69">
        <v>4764.08</v>
      </c>
    </row>
    <row r="132" spans="1:11" hidden="1" x14ac:dyDescent="0.25">
      <c r="A132" s="67">
        <v>2609</v>
      </c>
      <c r="B132" s="67">
        <v>2</v>
      </c>
      <c r="C132" s="67">
        <v>0</v>
      </c>
      <c r="D132" s="67">
        <v>2</v>
      </c>
      <c r="E132" s="67">
        <v>980</v>
      </c>
      <c r="F132" s="67">
        <v>5</v>
      </c>
      <c r="G132" s="67">
        <v>3</v>
      </c>
      <c r="H132" s="67">
        <v>980</v>
      </c>
      <c r="I132" s="67">
        <v>1</v>
      </c>
      <c r="J132" s="67">
        <v>3</v>
      </c>
      <c r="K132" s="69">
        <v>-3993.63</v>
      </c>
    </row>
    <row r="133" spans="1:11" hidden="1" x14ac:dyDescent="0.25">
      <c r="A133" s="67">
        <v>2609</v>
      </c>
      <c r="B133" s="67">
        <v>2</v>
      </c>
      <c r="C133" s="67">
        <v>0</v>
      </c>
      <c r="D133" s="67">
        <v>2</v>
      </c>
      <c r="E133" s="67">
        <v>980</v>
      </c>
      <c r="F133" s="67">
        <v>5</v>
      </c>
      <c r="G133" s="67">
        <v>3</v>
      </c>
      <c r="H133" s="67">
        <v>980</v>
      </c>
      <c r="I133" s="67">
        <v>1</v>
      </c>
      <c r="J133" s="67">
        <v>4</v>
      </c>
      <c r="K133" s="69">
        <v>-71.58</v>
      </c>
    </row>
    <row r="134" spans="1:11" hidden="1" x14ac:dyDescent="0.25">
      <c r="A134" s="67">
        <v>2609</v>
      </c>
      <c r="B134" s="67">
        <v>2</v>
      </c>
      <c r="C134" s="67">
        <v>0</v>
      </c>
      <c r="D134" s="67">
        <v>4</v>
      </c>
      <c r="E134" s="67">
        <v>980</v>
      </c>
      <c r="F134" s="67">
        <v>5</v>
      </c>
      <c r="G134" s="67">
        <v>3</v>
      </c>
      <c r="H134" s="67">
        <v>980</v>
      </c>
      <c r="I134" s="67">
        <v>1</v>
      </c>
      <c r="J134" s="67">
        <v>3</v>
      </c>
      <c r="K134" s="69">
        <v>-169338.29</v>
      </c>
    </row>
    <row r="135" spans="1:11" hidden="1" x14ac:dyDescent="0.25">
      <c r="A135" s="67">
        <v>2609</v>
      </c>
      <c r="B135" s="67">
        <v>2</v>
      </c>
      <c r="C135" s="67">
        <v>0</v>
      </c>
      <c r="D135" s="67">
        <v>4</v>
      </c>
      <c r="E135" s="67">
        <v>980</v>
      </c>
      <c r="F135" s="67">
        <v>5</v>
      </c>
      <c r="G135" s="67">
        <v>3</v>
      </c>
      <c r="H135" s="67">
        <v>980</v>
      </c>
      <c r="I135" s="67">
        <v>1</v>
      </c>
      <c r="J135" s="67">
        <v>4</v>
      </c>
      <c r="K135" s="69">
        <v>-5560.74</v>
      </c>
    </row>
    <row r="136" spans="1:11" hidden="1" x14ac:dyDescent="0.25">
      <c r="A136" s="67">
        <v>2609</v>
      </c>
      <c r="B136" s="67">
        <v>2</v>
      </c>
      <c r="C136" s="67">
        <v>0</v>
      </c>
      <c r="D136" s="67">
        <v>4</v>
      </c>
      <c r="E136" s="67">
        <v>980</v>
      </c>
      <c r="F136" s="67">
        <v>9</v>
      </c>
      <c r="G136" s="67">
        <v>3</v>
      </c>
      <c r="H136" s="67">
        <v>980</v>
      </c>
      <c r="I136" s="67">
        <v>2</v>
      </c>
      <c r="J136" s="67">
        <v>3</v>
      </c>
      <c r="K136" s="69">
        <v>78340.11</v>
      </c>
    </row>
    <row r="137" spans="1:11" hidden="1" x14ac:dyDescent="0.25">
      <c r="A137" s="67">
        <v>2610</v>
      </c>
      <c r="B137" s="67">
        <v>2</v>
      </c>
      <c r="C137" s="67">
        <v>1</v>
      </c>
      <c r="D137" s="67">
        <v>0</v>
      </c>
      <c r="E137" s="67">
        <v>840</v>
      </c>
      <c r="F137" s="67">
        <v>9</v>
      </c>
      <c r="G137" s="67">
        <v>3</v>
      </c>
      <c r="H137" s="67">
        <v>840</v>
      </c>
      <c r="I137" s="67">
        <v>1</v>
      </c>
      <c r="J137" s="67">
        <v>3</v>
      </c>
      <c r="K137" s="69">
        <v>991369462.63999999</v>
      </c>
    </row>
    <row r="138" spans="1:11" hidden="1" x14ac:dyDescent="0.25">
      <c r="A138" s="67">
        <v>2610</v>
      </c>
      <c r="B138" s="67">
        <v>2</v>
      </c>
      <c r="C138" s="67">
        <v>1</v>
      </c>
      <c r="D138" s="67">
        <v>0</v>
      </c>
      <c r="E138" s="67">
        <v>978</v>
      </c>
      <c r="F138" s="67">
        <v>9</v>
      </c>
      <c r="G138" s="67">
        <v>3</v>
      </c>
      <c r="H138" s="67">
        <v>978</v>
      </c>
      <c r="I138" s="67">
        <v>1</v>
      </c>
      <c r="J138" s="67">
        <v>3</v>
      </c>
      <c r="K138" s="69">
        <v>164859018.88</v>
      </c>
    </row>
    <row r="139" spans="1:11" hidden="1" x14ac:dyDescent="0.25">
      <c r="A139" s="67">
        <v>2610</v>
      </c>
      <c r="B139" s="67">
        <v>2</v>
      </c>
      <c r="C139" s="67">
        <v>1</v>
      </c>
      <c r="D139" s="67">
        <v>0</v>
      </c>
      <c r="E139" s="67">
        <v>980</v>
      </c>
      <c r="F139" s="67">
        <v>9</v>
      </c>
      <c r="G139" s="67">
        <v>3</v>
      </c>
      <c r="H139" s="67">
        <v>980</v>
      </c>
      <c r="I139" s="67">
        <v>1</v>
      </c>
      <c r="J139" s="67">
        <v>3</v>
      </c>
      <c r="K139" s="69">
        <v>210976119.84</v>
      </c>
    </row>
    <row r="140" spans="1:11" hidden="1" x14ac:dyDescent="0.25">
      <c r="A140" s="67">
        <v>2610</v>
      </c>
      <c r="B140" s="67">
        <v>2</v>
      </c>
      <c r="C140" s="67">
        <v>1</v>
      </c>
      <c r="D140" s="67">
        <v>0</v>
      </c>
      <c r="E140" s="67">
        <v>980</v>
      </c>
      <c r="F140" s="67">
        <v>9</v>
      </c>
      <c r="G140" s="67">
        <v>3</v>
      </c>
      <c r="H140" s="67">
        <v>980</v>
      </c>
      <c r="I140" s="67">
        <v>1</v>
      </c>
      <c r="J140" s="67">
        <v>4</v>
      </c>
      <c r="K140" s="69">
        <v>1000200</v>
      </c>
    </row>
    <row r="141" spans="1:11" hidden="1" x14ac:dyDescent="0.25">
      <c r="A141" s="67">
        <v>2616</v>
      </c>
      <c r="B141" s="67">
        <v>1</v>
      </c>
      <c r="C141" s="67">
        <v>1</v>
      </c>
      <c r="D141" s="67">
        <v>0</v>
      </c>
      <c r="E141" s="67">
        <v>840</v>
      </c>
      <c r="F141" s="67">
        <v>9</v>
      </c>
      <c r="G141" s="67">
        <v>3</v>
      </c>
      <c r="H141" s="67">
        <v>840</v>
      </c>
      <c r="I141" s="67">
        <v>1</v>
      </c>
      <c r="J141" s="67">
        <v>3</v>
      </c>
      <c r="K141" s="69">
        <v>873</v>
      </c>
    </row>
    <row r="142" spans="1:11" hidden="1" x14ac:dyDescent="0.25">
      <c r="A142" s="67">
        <v>2616</v>
      </c>
      <c r="B142" s="67">
        <v>1</v>
      </c>
      <c r="C142" s="67">
        <v>1</v>
      </c>
      <c r="D142" s="67">
        <v>0</v>
      </c>
      <c r="E142" s="67">
        <v>980</v>
      </c>
      <c r="F142" s="67">
        <v>9</v>
      </c>
      <c r="G142" s="67">
        <v>3</v>
      </c>
      <c r="H142" s="67">
        <v>980</v>
      </c>
      <c r="I142" s="67">
        <v>1</v>
      </c>
      <c r="J142" s="67">
        <v>3</v>
      </c>
      <c r="K142" s="69">
        <v>2804.91</v>
      </c>
    </row>
    <row r="143" spans="1:11" hidden="1" x14ac:dyDescent="0.25">
      <c r="A143" s="67">
        <v>2616</v>
      </c>
      <c r="B143" s="67">
        <v>1</v>
      </c>
      <c r="C143" s="67">
        <v>1</v>
      </c>
      <c r="D143" s="67">
        <v>0</v>
      </c>
      <c r="E143" s="67">
        <v>980</v>
      </c>
      <c r="F143" s="67">
        <v>9</v>
      </c>
      <c r="G143" s="67">
        <v>3</v>
      </c>
      <c r="H143" s="67">
        <v>980</v>
      </c>
      <c r="I143" s="67">
        <v>1</v>
      </c>
      <c r="J143" s="67">
        <v>4</v>
      </c>
      <c r="K143" s="69">
        <v>123.5</v>
      </c>
    </row>
    <row r="144" spans="1:11" hidden="1" x14ac:dyDescent="0.25">
      <c r="A144" s="67">
        <v>2616</v>
      </c>
      <c r="B144" s="67">
        <v>2</v>
      </c>
      <c r="C144" s="67">
        <v>1</v>
      </c>
      <c r="D144" s="67">
        <v>0</v>
      </c>
      <c r="E144" s="67">
        <v>840</v>
      </c>
      <c r="F144" s="67">
        <v>9</v>
      </c>
      <c r="G144" s="67">
        <v>3</v>
      </c>
      <c r="H144" s="67">
        <v>840</v>
      </c>
      <c r="I144" s="67">
        <v>1</v>
      </c>
      <c r="J144" s="67">
        <v>3</v>
      </c>
      <c r="K144" s="69">
        <v>80.930000000000007</v>
      </c>
    </row>
    <row r="145" spans="1:11" hidden="1" x14ac:dyDescent="0.25">
      <c r="A145" s="67">
        <v>2618</v>
      </c>
      <c r="B145" s="67">
        <v>2</v>
      </c>
      <c r="C145" s="67">
        <v>1</v>
      </c>
      <c r="D145" s="67">
        <v>0</v>
      </c>
      <c r="E145" s="67">
        <v>840</v>
      </c>
      <c r="F145" s="67">
        <v>9</v>
      </c>
      <c r="G145" s="67">
        <v>3</v>
      </c>
      <c r="H145" s="67">
        <v>840</v>
      </c>
      <c r="I145" s="67">
        <v>1</v>
      </c>
      <c r="J145" s="67">
        <v>3</v>
      </c>
      <c r="K145" s="69">
        <v>22833199.48</v>
      </c>
    </row>
    <row r="146" spans="1:11" hidden="1" x14ac:dyDescent="0.25">
      <c r="A146" s="67">
        <v>2618</v>
      </c>
      <c r="B146" s="67">
        <v>2</v>
      </c>
      <c r="C146" s="67">
        <v>1</v>
      </c>
      <c r="D146" s="67">
        <v>0</v>
      </c>
      <c r="E146" s="67">
        <v>980</v>
      </c>
      <c r="F146" s="67">
        <v>9</v>
      </c>
      <c r="G146" s="67">
        <v>3</v>
      </c>
      <c r="H146" s="67">
        <v>980</v>
      </c>
      <c r="I146" s="67">
        <v>1</v>
      </c>
      <c r="J146" s="67">
        <v>3</v>
      </c>
      <c r="K146" s="69">
        <v>243466.4</v>
      </c>
    </row>
    <row r="147" spans="1:11" hidden="1" x14ac:dyDescent="0.25">
      <c r="A147" s="67">
        <v>2618</v>
      </c>
      <c r="B147" s="67">
        <v>2</v>
      </c>
      <c r="C147" s="67">
        <v>1</v>
      </c>
      <c r="D147" s="67">
        <v>0</v>
      </c>
      <c r="E147" s="67">
        <v>980</v>
      </c>
      <c r="F147" s="67">
        <v>9</v>
      </c>
      <c r="G147" s="67">
        <v>3</v>
      </c>
      <c r="H147" s="67">
        <v>980</v>
      </c>
      <c r="I147" s="67">
        <v>1</v>
      </c>
      <c r="J147" s="67">
        <v>4</v>
      </c>
      <c r="K147" s="69">
        <v>18597.23</v>
      </c>
    </row>
    <row r="148" spans="1:11" hidden="1" x14ac:dyDescent="0.25">
      <c r="A148" s="67">
        <v>2620</v>
      </c>
      <c r="B148" s="67">
        <v>1</v>
      </c>
      <c r="C148" s="67">
        <v>1</v>
      </c>
      <c r="D148" s="67">
        <v>9</v>
      </c>
      <c r="E148" s="67">
        <v>980</v>
      </c>
      <c r="F148" s="67">
        <v>5</v>
      </c>
      <c r="G148" s="67">
        <v>3</v>
      </c>
      <c r="H148" s="67">
        <v>980</v>
      </c>
      <c r="I148" s="67">
        <v>1</v>
      </c>
      <c r="J148" s="67">
        <v>5</v>
      </c>
      <c r="K148" s="69">
        <v>5600319.75</v>
      </c>
    </row>
    <row r="149" spans="1:11" hidden="1" x14ac:dyDescent="0.25">
      <c r="A149" s="67">
        <v>2620</v>
      </c>
      <c r="B149" s="67">
        <v>1</v>
      </c>
      <c r="C149" s="67">
        <v>2</v>
      </c>
      <c r="D149" s="67">
        <v>9</v>
      </c>
      <c r="E149" s="67">
        <v>980</v>
      </c>
      <c r="F149" s="67">
        <v>5</v>
      </c>
      <c r="G149" s="67">
        <v>3</v>
      </c>
      <c r="H149" s="67">
        <v>980</v>
      </c>
      <c r="I149" s="67">
        <v>1</v>
      </c>
      <c r="J149" s="67">
        <v>5</v>
      </c>
      <c r="K149" s="69">
        <v>1167340.26</v>
      </c>
    </row>
    <row r="150" spans="1:11" hidden="1" x14ac:dyDescent="0.25">
      <c r="A150" s="67">
        <v>2620</v>
      </c>
      <c r="B150" s="67">
        <v>2</v>
      </c>
      <c r="C150" s="67">
        <v>1</v>
      </c>
      <c r="D150" s="67">
        <v>9</v>
      </c>
      <c r="E150" s="67">
        <v>643</v>
      </c>
      <c r="F150" s="67">
        <v>9</v>
      </c>
      <c r="G150" s="67">
        <v>3</v>
      </c>
      <c r="H150" s="67">
        <v>643</v>
      </c>
      <c r="I150" s="67">
        <v>1</v>
      </c>
      <c r="J150" s="67">
        <v>5</v>
      </c>
      <c r="K150" s="69">
        <v>8413</v>
      </c>
    </row>
    <row r="151" spans="1:11" hidden="1" x14ac:dyDescent="0.25">
      <c r="A151" s="67">
        <v>2620</v>
      </c>
      <c r="B151" s="67">
        <v>2</v>
      </c>
      <c r="C151" s="67">
        <v>1</v>
      </c>
      <c r="D151" s="67">
        <v>9</v>
      </c>
      <c r="E151" s="67">
        <v>826</v>
      </c>
      <c r="F151" s="67">
        <v>9</v>
      </c>
      <c r="G151" s="67">
        <v>3</v>
      </c>
      <c r="H151" s="67">
        <v>826</v>
      </c>
      <c r="I151" s="67">
        <v>1</v>
      </c>
      <c r="J151" s="67">
        <v>5</v>
      </c>
      <c r="K151" s="69">
        <v>41959.71</v>
      </c>
    </row>
    <row r="152" spans="1:11" hidden="1" x14ac:dyDescent="0.25">
      <c r="A152" s="67">
        <v>2620</v>
      </c>
      <c r="B152" s="67">
        <v>2</v>
      </c>
      <c r="C152" s="67">
        <v>1</v>
      </c>
      <c r="D152" s="67">
        <v>9</v>
      </c>
      <c r="E152" s="67">
        <v>840</v>
      </c>
      <c r="F152" s="67">
        <v>9</v>
      </c>
      <c r="G152" s="67">
        <v>3</v>
      </c>
      <c r="H152" s="67">
        <v>840</v>
      </c>
      <c r="I152" s="67">
        <v>1</v>
      </c>
      <c r="J152" s="67">
        <v>5</v>
      </c>
      <c r="K152" s="69">
        <v>50165311.200000003</v>
      </c>
    </row>
    <row r="153" spans="1:11" hidden="1" x14ac:dyDescent="0.25">
      <c r="A153" s="67">
        <v>2620</v>
      </c>
      <c r="B153" s="67">
        <v>2</v>
      </c>
      <c r="C153" s="67">
        <v>1</v>
      </c>
      <c r="D153" s="67">
        <v>9</v>
      </c>
      <c r="E153" s="67">
        <v>978</v>
      </c>
      <c r="F153" s="67">
        <v>9</v>
      </c>
      <c r="G153" s="67">
        <v>3</v>
      </c>
      <c r="H153" s="67">
        <v>978</v>
      </c>
      <c r="I153" s="67">
        <v>1</v>
      </c>
      <c r="J153" s="67">
        <v>5</v>
      </c>
      <c r="K153" s="69">
        <v>15228084.710000001</v>
      </c>
    </row>
    <row r="154" spans="1:11" hidden="1" x14ac:dyDescent="0.25">
      <c r="A154" s="67">
        <v>2620</v>
      </c>
      <c r="B154" s="67">
        <v>2</v>
      </c>
      <c r="C154" s="67">
        <v>1</v>
      </c>
      <c r="D154" s="67">
        <v>9</v>
      </c>
      <c r="E154" s="67">
        <v>980</v>
      </c>
      <c r="F154" s="67">
        <v>9</v>
      </c>
      <c r="G154" s="67">
        <v>3</v>
      </c>
      <c r="H154" s="67">
        <v>980</v>
      </c>
      <c r="I154" s="67">
        <v>1</v>
      </c>
      <c r="J154" s="67">
        <v>5</v>
      </c>
      <c r="K154" s="69">
        <v>69148500.310000002</v>
      </c>
    </row>
    <row r="155" spans="1:11" hidden="1" x14ac:dyDescent="0.25">
      <c r="A155" s="67">
        <v>2620</v>
      </c>
      <c r="B155" s="67">
        <v>2</v>
      </c>
      <c r="C155" s="67">
        <v>1</v>
      </c>
      <c r="D155" s="67">
        <v>9</v>
      </c>
      <c r="E155" s="67">
        <v>985</v>
      </c>
      <c r="F155" s="67">
        <v>9</v>
      </c>
      <c r="G155" s="67">
        <v>3</v>
      </c>
      <c r="H155" s="67">
        <v>985</v>
      </c>
      <c r="I155" s="67">
        <v>1</v>
      </c>
      <c r="J155" s="67">
        <v>5</v>
      </c>
      <c r="K155" s="69">
        <v>46.47</v>
      </c>
    </row>
    <row r="156" spans="1:11" hidden="1" x14ac:dyDescent="0.25">
      <c r="A156" s="67">
        <v>2620</v>
      </c>
      <c r="B156" s="67">
        <v>2</v>
      </c>
      <c r="C156" s="67">
        <v>2</v>
      </c>
      <c r="D156" s="67">
        <v>9</v>
      </c>
      <c r="E156" s="67">
        <v>980</v>
      </c>
      <c r="F156" s="67">
        <v>9</v>
      </c>
      <c r="G156" s="67">
        <v>3</v>
      </c>
      <c r="H156" s="67">
        <v>980</v>
      </c>
      <c r="I156" s="67">
        <v>1</v>
      </c>
      <c r="J156" s="67">
        <v>5</v>
      </c>
      <c r="K156" s="69">
        <v>22205400.27</v>
      </c>
    </row>
    <row r="157" spans="1:11" hidden="1" x14ac:dyDescent="0.25">
      <c r="A157" s="67">
        <v>2620</v>
      </c>
      <c r="B157" s="67">
        <v>2</v>
      </c>
      <c r="C157" s="67">
        <v>3</v>
      </c>
      <c r="D157" s="67">
        <v>9</v>
      </c>
      <c r="E157" s="67">
        <v>840</v>
      </c>
      <c r="F157" s="67">
        <v>9</v>
      </c>
      <c r="G157" s="67">
        <v>3</v>
      </c>
      <c r="H157" s="67">
        <v>840</v>
      </c>
      <c r="I157" s="67">
        <v>1</v>
      </c>
      <c r="J157" s="67">
        <v>5</v>
      </c>
      <c r="K157" s="69">
        <v>9704836.4900000002</v>
      </c>
    </row>
    <row r="158" spans="1:11" hidden="1" x14ac:dyDescent="0.25">
      <c r="A158" s="67">
        <v>2620</v>
      </c>
      <c r="B158" s="67">
        <v>2</v>
      </c>
      <c r="C158" s="67">
        <v>3</v>
      </c>
      <c r="D158" s="67">
        <v>9</v>
      </c>
      <c r="E158" s="67">
        <v>978</v>
      </c>
      <c r="F158" s="67">
        <v>9</v>
      </c>
      <c r="G158" s="67">
        <v>3</v>
      </c>
      <c r="H158" s="67">
        <v>978</v>
      </c>
      <c r="I158" s="67">
        <v>1</v>
      </c>
      <c r="J158" s="67">
        <v>5</v>
      </c>
      <c r="K158" s="69">
        <v>1112251.21</v>
      </c>
    </row>
    <row r="159" spans="1:11" hidden="1" x14ac:dyDescent="0.25">
      <c r="A159" s="67">
        <v>2620</v>
      </c>
      <c r="B159" s="67">
        <v>2</v>
      </c>
      <c r="C159" s="67">
        <v>3</v>
      </c>
      <c r="D159" s="67">
        <v>9</v>
      </c>
      <c r="E159" s="67">
        <v>980</v>
      </c>
      <c r="F159" s="67">
        <v>9</v>
      </c>
      <c r="G159" s="67">
        <v>3</v>
      </c>
      <c r="H159" s="67">
        <v>980</v>
      </c>
      <c r="I159" s="67">
        <v>1</v>
      </c>
      <c r="J159" s="67">
        <v>5</v>
      </c>
      <c r="K159" s="69">
        <v>3085732.13</v>
      </c>
    </row>
    <row r="160" spans="1:11" hidden="1" x14ac:dyDescent="0.25">
      <c r="A160" s="67">
        <v>2627</v>
      </c>
      <c r="B160" s="67">
        <v>1</v>
      </c>
      <c r="C160" s="67">
        <v>0</v>
      </c>
      <c r="D160" s="67">
        <v>2</v>
      </c>
      <c r="E160" s="67">
        <v>980</v>
      </c>
      <c r="F160" s="67">
        <v>5</v>
      </c>
      <c r="G160" s="67">
        <v>3</v>
      </c>
      <c r="H160" s="67">
        <v>980</v>
      </c>
      <c r="I160" s="67">
        <v>1</v>
      </c>
      <c r="J160" s="67">
        <v>5</v>
      </c>
      <c r="K160" s="69">
        <v>5892.6</v>
      </c>
    </row>
    <row r="161" spans="1:11" hidden="1" x14ac:dyDescent="0.25">
      <c r="A161" s="67">
        <v>2628</v>
      </c>
      <c r="B161" s="67">
        <v>2</v>
      </c>
      <c r="C161" s="67">
        <v>1</v>
      </c>
      <c r="D161" s="67">
        <v>0</v>
      </c>
      <c r="E161" s="67">
        <v>840</v>
      </c>
      <c r="F161" s="67">
        <v>9</v>
      </c>
      <c r="G161" s="67">
        <v>3</v>
      </c>
      <c r="H161" s="67">
        <v>840</v>
      </c>
      <c r="I161" s="67">
        <v>1</v>
      </c>
      <c r="J161" s="67">
        <v>5</v>
      </c>
      <c r="K161" s="69">
        <v>154467.70000000001</v>
      </c>
    </row>
    <row r="162" spans="1:11" hidden="1" x14ac:dyDescent="0.25">
      <c r="A162" s="67">
        <v>2628</v>
      </c>
      <c r="B162" s="67">
        <v>2</v>
      </c>
      <c r="C162" s="67">
        <v>1</v>
      </c>
      <c r="D162" s="67">
        <v>0</v>
      </c>
      <c r="E162" s="67">
        <v>978</v>
      </c>
      <c r="F162" s="67">
        <v>9</v>
      </c>
      <c r="G162" s="67">
        <v>3</v>
      </c>
      <c r="H162" s="67">
        <v>978</v>
      </c>
      <c r="I162" s="67">
        <v>1</v>
      </c>
      <c r="J162" s="67">
        <v>5</v>
      </c>
      <c r="K162" s="69">
        <v>5517.26</v>
      </c>
    </row>
    <row r="163" spans="1:11" hidden="1" x14ac:dyDescent="0.25">
      <c r="A163" s="67">
        <v>2628</v>
      </c>
      <c r="B163" s="67">
        <v>2</v>
      </c>
      <c r="C163" s="67">
        <v>1</v>
      </c>
      <c r="D163" s="67">
        <v>0</v>
      </c>
      <c r="E163" s="67">
        <v>980</v>
      </c>
      <c r="F163" s="67">
        <v>9</v>
      </c>
      <c r="G163" s="67">
        <v>3</v>
      </c>
      <c r="H163" s="67">
        <v>980</v>
      </c>
      <c r="I163" s="67">
        <v>1</v>
      </c>
      <c r="J163" s="67">
        <v>5</v>
      </c>
      <c r="K163" s="69">
        <v>21344.880000000001</v>
      </c>
    </row>
    <row r="164" spans="1:11" hidden="1" x14ac:dyDescent="0.25">
      <c r="A164" s="67">
        <v>2629</v>
      </c>
      <c r="B164" s="67">
        <v>2</v>
      </c>
      <c r="C164" s="67">
        <v>0</v>
      </c>
      <c r="D164" s="67">
        <v>2</v>
      </c>
      <c r="E164" s="67">
        <v>980</v>
      </c>
      <c r="F164" s="67">
        <v>5</v>
      </c>
      <c r="G164" s="67">
        <v>3</v>
      </c>
      <c r="H164" s="67">
        <v>980</v>
      </c>
      <c r="I164" s="67">
        <v>1</v>
      </c>
      <c r="J164" s="67">
        <v>5</v>
      </c>
      <c r="K164" s="69">
        <v>-1142.1400000000001</v>
      </c>
    </row>
    <row r="165" spans="1:11" hidden="1" x14ac:dyDescent="0.25">
      <c r="A165" s="67">
        <v>2629</v>
      </c>
      <c r="B165" s="67">
        <v>2</v>
      </c>
      <c r="C165" s="67">
        <v>0</v>
      </c>
      <c r="D165" s="67">
        <v>2</v>
      </c>
      <c r="E165" s="67">
        <v>980</v>
      </c>
      <c r="F165" s="67">
        <v>9</v>
      </c>
      <c r="G165" s="67">
        <v>3</v>
      </c>
      <c r="H165" s="67">
        <v>980</v>
      </c>
      <c r="I165" s="67">
        <v>2</v>
      </c>
      <c r="J165" s="67">
        <v>5</v>
      </c>
      <c r="K165" s="69">
        <v>401.98</v>
      </c>
    </row>
    <row r="166" spans="1:11" hidden="1" x14ac:dyDescent="0.25">
      <c r="A166" s="67">
        <v>2629</v>
      </c>
      <c r="B166" s="67">
        <v>2</v>
      </c>
      <c r="C166" s="67">
        <v>0</v>
      </c>
      <c r="D166" s="67">
        <v>3</v>
      </c>
      <c r="E166" s="67">
        <v>980</v>
      </c>
      <c r="F166" s="67">
        <v>5</v>
      </c>
      <c r="G166" s="67">
        <v>3</v>
      </c>
      <c r="H166" s="67">
        <v>980</v>
      </c>
      <c r="I166" s="67">
        <v>2</v>
      </c>
      <c r="J166" s="67">
        <v>5</v>
      </c>
      <c r="K166" s="69">
        <v>-8807.4500000000007</v>
      </c>
    </row>
    <row r="167" spans="1:11" hidden="1" x14ac:dyDescent="0.25">
      <c r="A167" s="67">
        <v>2629</v>
      </c>
      <c r="B167" s="67">
        <v>2</v>
      </c>
      <c r="C167" s="67">
        <v>0</v>
      </c>
      <c r="D167" s="67">
        <v>3</v>
      </c>
      <c r="E167" s="67">
        <v>980</v>
      </c>
      <c r="F167" s="67">
        <v>9</v>
      </c>
      <c r="G167" s="67">
        <v>3</v>
      </c>
      <c r="H167" s="67">
        <v>980</v>
      </c>
      <c r="I167" s="67">
        <v>2</v>
      </c>
      <c r="J167" s="67">
        <v>5</v>
      </c>
      <c r="K167" s="69">
        <v>627.1</v>
      </c>
    </row>
    <row r="168" spans="1:11" hidden="1" x14ac:dyDescent="0.25">
      <c r="A168" s="67">
        <v>2629</v>
      </c>
      <c r="B168" s="67">
        <v>2</v>
      </c>
      <c r="C168" s="67">
        <v>0</v>
      </c>
      <c r="D168" s="67">
        <v>4</v>
      </c>
      <c r="E168" s="67">
        <v>980</v>
      </c>
      <c r="F168" s="67">
        <v>5</v>
      </c>
      <c r="G168" s="67">
        <v>3</v>
      </c>
      <c r="H168" s="67">
        <v>980</v>
      </c>
      <c r="I168" s="67">
        <v>1</v>
      </c>
      <c r="J168" s="67">
        <v>5</v>
      </c>
      <c r="K168" s="69">
        <v>-121131.11</v>
      </c>
    </row>
    <row r="169" spans="1:11" hidden="1" x14ac:dyDescent="0.25">
      <c r="A169" s="67">
        <v>2629</v>
      </c>
      <c r="B169" s="67">
        <v>2</v>
      </c>
      <c r="C169" s="67">
        <v>0</v>
      </c>
      <c r="D169" s="67">
        <v>4</v>
      </c>
      <c r="E169" s="67">
        <v>980</v>
      </c>
      <c r="F169" s="67">
        <v>5</v>
      </c>
      <c r="G169" s="67">
        <v>3</v>
      </c>
      <c r="H169" s="67">
        <v>980</v>
      </c>
      <c r="I169" s="67">
        <v>2</v>
      </c>
      <c r="J169" s="67">
        <v>5</v>
      </c>
      <c r="K169" s="69">
        <v>-207729.46</v>
      </c>
    </row>
    <row r="170" spans="1:11" hidden="1" x14ac:dyDescent="0.25">
      <c r="A170" s="67">
        <v>2629</v>
      </c>
      <c r="B170" s="67">
        <v>2</v>
      </c>
      <c r="C170" s="67">
        <v>0</v>
      </c>
      <c r="D170" s="67">
        <v>4</v>
      </c>
      <c r="E170" s="67">
        <v>980</v>
      </c>
      <c r="F170" s="67">
        <v>9</v>
      </c>
      <c r="G170" s="67">
        <v>3</v>
      </c>
      <c r="H170" s="67">
        <v>980</v>
      </c>
      <c r="I170" s="67">
        <v>2</v>
      </c>
      <c r="J170" s="67">
        <v>5</v>
      </c>
      <c r="K170" s="69">
        <v>16307.66</v>
      </c>
    </row>
    <row r="171" spans="1:11" hidden="1" x14ac:dyDescent="0.25">
      <c r="A171" s="67">
        <v>2630</v>
      </c>
      <c r="B171" s="67">
        <v>2</v>
      </c>
      <c r="C171" s="67">
        <v>1</v>
      </c>
      <c r="D171" s="67">
        <v>0</v>
      </c>
      <c r="E171" s="67">
        <v>840</v>
      </c>
      <c r="F171" s="67">
        <v>9</v>
      </c>
      <c r="G171" s="67">
        <v>3</v>
      </c>
      <c r="H171" s="67">
        <v>840</v>
      </c>
      <c r="I171" s="67">
        <v>1</v>
      </c>
      <c r="J171" s="67">
        <v>5</v>
      </c>
      <c r="K171" s="69">
        <v>979524335.24000001</v>
      </c>
    </row>
    <row r="172" spans="1:11" hidden="1" x14ac:dyDescent="0.25">
      <c r="A172" s="67">
        <v>2630</v>
      </c>
      <c r="B172" s="67">
        <v>2</v>
      </c>
      <c r="C172" s="67">
        <v>1</v>
      </c>
      <c r="D172" s="67">
        <v>0</v>
      </c>
      <c r="E172" s="67">
        <v>978</v>
      </c>
      <c r="F172" s="67">
        <v>9</v>
      </c>
      <c r="G172" s="67">
        <v>3</v>
      </c>
      <c r="H172" s="67">
        <v>978</v>
      </c>
      <c r="I172" s="67">
        <v>1</v>
      </c>
      <c r="J172" s="67">
        <v>5</v>
      </c>
      <c r="K172" s="69">
        <v>73231385.579999998</v>
      </c>
    </row>
    <row r="173" spans="1:11" hidden="1" x14ac:dyDescent="0.25">
      <c r="A173" s="67">
        <v>2630</v>
      </c>
      <c r="B173" s="67">
        <v>2</v>
      </c>
      <c r="C173" s="67">
        <v>1</v>
      </c>
      <c r="D173" s="67">
        <v>0</v>
      </c>
      <c r="E173" s="67">
        <v>980</v>
      </c>
      <c r="F173" s="67">
        <v>9</v>
      </c>
      <c r="G173" s="67">
        <v>3</v>
      </c>
      <c r="H173" s="67">
        <v>980</v>
      </c>
      <c r="I173" s="67">
        <v>1</v>
      </c>
      <c r="J173" s="67">
        <v>5</v>
      </c>
      <c r="K173" s="69">
        <v>548987436.08000004</v>
      </c>
    </row>
    <row r="174" spans="1:11" hidden="1" x14ac:dyDescent="0.25">
      <c r="A174" s="67">
        <v>2636</v>
      </c>
      <c r="B174" s="67">
        <v>1</v>
      </c>
      <c r="C174" s="67">
        <v>1</v>
      </c>
      <c r="D174" s="67">
        <v>0</v>
      </c>
      <c r="E174" s="67">
        <v>840</v>
      </c>
      <c r="F174" s="67">
        <v>9</v>
      </c>
      <c r="G174" s="67">
        <v>3</v>
      </c>
      <c r="H174" s="67">
        <v>840</v>
      </c>
      <c r="I174" s="67">
        <v>1</v>
      </c>
      <c r="J174" s="67">
        <v>5</v>
      </c>
      <c r="K174" s="69">
        <v>99446.05</v>
      </c>
    </row>
    <row r="175" spans="1:11" hidden="1" x14ac:dyDescent="0.25">
      <c r="A175" s="67">
        <v>2636</v>
      </c>
      <c r="B175" s="67">
        <v>1</v>
      </c>
      <c r="C175" s="67">
        <v>1</v>
      </c>
      <c r="D175" s="67">
        <v>0</v>
      </c>
      <c r="E175" s="67">
        <v>978</v>
      </c>
      <c r="F175" s="67">
        <v>9</v>
      </c>
      <c r="G175" s="67">
        <v>3</v>
      </c>
      <c r="H175" s="67">
        <v>978</v>
      </c>
      <c r="I175" s="67">
        <v>1</v>
      </c>
      <c r="J175" s="67">
        <v>5</v>
      </c>
      <c r="K175" s="69">
        <v>7673.74</v>
      </c>
    </row>
    <row r="176" spans="1:11" hidden="1" x14ac:dyDescent="0.25">
      <c r="A176" s="67">
        <v>2636</v>
      </c>
      <c r="B176" s="67">
        <v>1</v>
      </c>
      <c r="C176" s="67">
        <v>1</v>
      </c>
      <c r="D176" s="67">
        <v>0</v>
      </c>
      <c r="E176" s="67">
        <v>980</v>
      </c>
      <c r="F176" s="67">
        <v>9</v>
      </c>
      <c r="G176" s="67">
        <v>3</v>
      </c>
      <c r="H176" s="67">
        <v>980</v>
      </c>
      <c r="I176" s="67">
        <v>1</v>
      </c>
      <c r="J176" s="67">
        <v>5</v>
      </c>
      <c r="K176" s="69">
        <v>238545.74</v>
      </c>
    </row>
    <row r="177" spans="1:11" hidden="1" x14ac:dyDescent="0.25">
      <c r="A177" s="67">
        <v>2636</v>
      </c>
      <c r="B177" s="67">
        <v>2</v>
      </c>
      <c r="C177" s="67">
        <v>1</v>
      </c>
      <c r="D177" s="67">
        <v>0</v>
      </c>
      <c r="E177" s="67">
        <v>840</v>
      </c>
      <c r="F177" s="67">
        <v>9</v>
      </c>
      <c r="G177" s="67">
        <v>3</v>
      </c>
      <c r="H177" s="67">
        <v>840</v>
      </c>
      <c r="I177" s="67">
        <v>1</v>
      </c>
      <c r="J177" s="67">
        <v>5</v>
      </c>
      <c r="K177" s="69">
        <v>215.61</v>
      </c>
    </row>
    <row r="178" spans="1:11" hidden="1" x14ac:dyDescent="0.25">
      <c r="A178" s="67">
        <v>2636</v>
      </c>
      <c r="B178" s="67">
        <v>2</v>
      </c>
      <c r="C178" s="67">
        <v>1</v>
      </c>
      <c r="D178" s="67">
        <v>0</v>
      </c>
      <c r="E178" s="67">
        <v>978</v>
      </c>
      <c r="F178" s="67">
        <v>9</v>
      </c>
      <c r="G178" s="67">
        <v>3</v>
      </c>
      <c r="H178" s="67">
        <v>978</v>
      </c>
      <c r="I178" s="67">
        <v>1</v>
      </c>
      <c r="J178" s="67">
        <v>5</v>
      </c>
      <c r="K178" s="69">
        <v>43.06</v>
      </c>
    </row>
    <row r="179" spans="1:11" hidden="1" x14ac:dyDescent="0.25">
      <c r="A179" s="67">
        <v>2636</v>
      </c>
      <c r="B179" s="67">
        <v>2</v>
      </c>
      <c r="C179" s="67">
        <v>1</v>
      </c>
      <c r="D179" s="67">
        <v>0</v>
      </c>
      <c r="E179" s="67">
        <v>980</v>
      </c>
      <c r="F179" s="67">
        <v>9</v>
      </c>
      <c r="G179" s="67">
        <v>3</v>
      </c>
      <c r="H179" s="67">
        <v>980</v>
      </c>
      <c r="I179" s="67">
        <v>1</v>
      </c>
      <c r="J179" s="67">
        <v>5</v>
      </c>
      <c r="K179" s="69">
        <v>235.38</v>
      </c>
    </row>
    <row r="180" spans="1:11" hidden="1" x14ac:dyDescent="0.25">
      <c r="A180" s="67">
        <v>2638</v>
      </c>
      <c r="B180" s="67">
        <v>2</v>
      </c>
      <c r="C180" s="67">
        <v>1</v>
      </c>
      <c r="D180" s="67">
        <v>0</v>
      </c>
      <c r="E180" s="67">
        <v>840</v>
      </c>
      <c r="F180" s="67">
        <v>9</v>
      </c>
      <c r="G180" s="67">
        <v>3</v>
      </c>
      <c r="H180" s="67">
        <v>840</v>
      </c>
      <c r="I180" s="67">
        <v>1</v>
      </c>
      <c r="J180" s="67">
        <v>5</v>
      </c>
      <c r="K180" s="69">
        <v>4828892.9400000004</v>
      </c>
    </row>
    <row r="181" spans="1:11" hidden="1" x14ac:dyDescent="0.25">
      <c r="A181" s="67">
        <v>2638</v>
      </c>
      <c r="B181" s="67">
        <v>2</v>
      </c>
      <c r="C181" s="67">
        <v>1</v>
      </c>
      <c r="D181" s="67">
        <v>0</v>
      </c>
      <c r="E181" s="67">
        <v>978</v>
      </c>
      <c r="F181" s="67">
        <v>9</v>
      </c>
      <c r="G181" s="67">
        <v>3</v>
      </c>
      <c r="H181" s="67">
        <v>978</v>
      </c>
      <c r="I181" s="67">
        <v>1</v>
      </c>
      <c r="J181" s="67">
        <v>5</v>
      </c>
      <c r="K181" s="69">
        <v>609619.31000000006</v>
      </c>
    </row>
    <row r="182" spans="1:11" hidden="1" x14ac:dyDescent="0.25">
      <c r="A182" s="67">
        <v>2638</v>
      </c>
      <c r="B182" s="67">
        <v>2</v>
      </c>
      <c r="C182" s="67">
        <v>1</v>
      </c>
      <c r="D182" s="67">
        <v>0</v>
      </c>
      <c r="E182" s="67">
        <v>980</v>
      </c>
      <c r="F182" s="67">
        <v>9</v>
      </c>
      <c r="G182" s="67">
        <v>3</v>
      </c>
      <c r="H182" s="67">
        <v>980</v>
      </c>
      <c r="I182" s="67">
        <v>1</v>
      </c>
      <c r="J182" s="67">
        <v>5</v>
      </c>
      <c r="K182" s="69">
        <v>4658431.8600000003</v>
      </c>
    </row>
    <row r="183" spans="1:11" hidden="1" x14ac:dyDescent="0.25">
      <c r="A183" s="67">
        <v>2650</v>
      </c>
      <c r="B183" s="67">
        <v>2</v>
      </c>
      <c r="C183" s="67">
        <v>1</v>
      </c>
      <c r="D183" s="67">
        <v>9</v>
      </c>
      <c r="E183" s="67">
        <v>840</v>
      </c>
      <c r="F183" s="67">
        <v>9</v>
      </c>
      <c r="G183" s="67">
        <v>3</v>
      </c>
      <c r="H183" s="67">
        <v>840</v>
      </c>
      <c r="I183" s="67">
        <v>1</v>
      </c>
      <c r="J183" s="67">
        <v>3</v>
      </c>
      <c r="K183" s="69">
        <v>28400.42</v>
      </c>
    </row>
    <row r="184" spans="1:11" hidden="1" x14ac:dyDescent="0.25">
      <c r="A184" s="67">
        <v>2650</v>
      </c>
      <c r="B184" s="67">
        <v>2</v>
      </c>
      <c r="C184" s="67">
        <v>1</v>
      </c>
      <c r="D184" s="67">
        <v>9</v>
      </c>
      <c r="E184" s="67">
        <v>980</v>
      </c>
      <c r="F184" s="67">
        <v>9</v>
      </c>
      <c r="G184" s="67">
        <v>3</v>
      </c>
      <c r="H184" s="67">
        <v>980</v>
      </c>
      <c r="I184" s="67">
        <v>1</v>
      </c>
      <c r="J184" s="67">
        <v>1</v>
      </c>
      <c r="K184" s="69">
        <v>15601.05</v>
      </c>
    </row>
    <row r="185" spans="1:11" hidden="1" x14ac:dyDescent="0.25">
      <c r="A185" s="67">
        <v>2650</v>
      </c>
      <c r="B185" s="67">
        <v>2</v>
      </c>
      <c r="C185" s="67">
        <v>1</v>
      </c>
      <c r="D185" s="67">
        <v>9</v>
      </c>
      <c r="E185" s="67">
        <v>980</v>
      </c>
      <c r="F185" s="67">
        <v>9</v>
      </c>
      <c r="G185" s="67">
        <v>3</v>
      </c>
      <c r="H185" s="67">
        <v>980</v>
      </c>
      <c r="I185" s="67">
        <v>1</v>
      </c>
      <c r="J185" s="67">
        <v>3</v>
      </c>
      <c r="K185" s="69">
        <v>25273838.91</v>
      </c>
    </row>
    <row r="186" spans="1:11" hidden="1" x14ac:dyDescent="0.25">
      <c r="A186" s="67">
        <v>2650</v>
      </c>
      <c r="B186" s="67">
        <v>2</v>
      </c>
      <c r="C186" s="67">
        <v>3</v>
      </c>
      <c r="D186" s="67">
        <v>1</v>
      </c>
      <c r="E186" s="67">
        <v>980</v>
      </c>
      <c r="F186" s="67">
        <v>9</v>
      </c>
      <c r="G186" s="67">
        <v>3</v>
      </c>
      <c r="H186" s="67">
        <v>980</v>
      </c>
      <c r="I186" s="67">
        <v>1</v>
      </c>
      <c r="J186" s="67">
        <v>3</v>
      </c>
      <c r="K186" s="69">
        <v>410000</v>
      </c>
    </row>
    <row r="187" spans="1:11" hidden="1" x14ac:dyDescent="0.25">
      <c r="A187" s="67">
        <v>2651</v>
      </c>
      <c r="B187" s="67">
        <v>2</v>
      </c>
      <c r="C187" s="67">
        <v>4</v>
      </c>
      <c r="D187" s="67">
        <v>0</v>
      </c>
      <c r="E187" s="67">
        <v>840</v>
      </c>
      <c r="F187" s="67">
        <v>9</v>
      </c>
      <c r="G187" s="67">
        <v>3</v>
      </c>
      <c r="H187" s="67">
        <v>840</v>
      </c>
      <c r="I187" s="67">
        <v>1</v>
      </c>
      <c r="J187" s="67">
        <v>3</v>
      </c>
      <c r="K187" s="69">
        <v>1697895.72</v>
      </c>
    </row>
    <row r="188" spans="1:11" hidden="1" x14ac:dyDescent="0.25">
      <c r="A188" s="67">
        <v>2651</v>
      </c>
      <c r="B188" s="67">
        <v>2</v>
      </c>
      <c r="C188" s="67">
        <v>4</v>
      </c>
      <c r="D188" s="67">
        <v>0</v>
      </c>
      <c r="E188" s="67">
        <v>980</v>
      </c>
      <c r="F188" s="67">
        <v>9</v>
      </c>
      <c r="G188" s="67">
        <v>3</v>
      </c>
      <c r="H188" s="67">
        <v>980</v>
      </c>
      <c r="I188" s="67">
        <v>1</v>
      </c>
      <c r="J188" s="67">
        <v>3</v>
      </c>
      <c r="K188" s="69">
        <v>34942700</v>
      </c>
    </row>
    <row r="189" spans="1:11" hidden="1" x14ac:dyDescent="0.25">
      <c r="A189" s="67">
        <v>2655</v>
      </c>
      <c r="B189" s="67">
        <v>2</v>
      </c>
      <c r="C189" s="67">
        <v>1</v>
      </c>
      <c r="D189" s="67">
        <v>9</v>
      </c>
      <c r="E189" s="67">
        <v>980</v>
      </c>
      <c r="F189" s="67">
        <v>9</v>
      </c>
      <c r="G189" s="67">
        <v>3</v>
      </c>
      <c r="H189" s="67">
        <v>980</v>
      </c>
      <c r="I189" s="67">
        <v>1</v>
      </c>
      <c r="J189" s="67">
        <v>1</v>
      </c>
      <c r="K189" s="69">
        <v>212.71</v>
      </c>
    </row>
    <row r="190" spans="1:11" hidden="1" x14ac:dyDescent="0.25">
      <c r="A190" s="67">
        <v>2656</v>
      </c>
      <c r="B190" s="67">
        <v>1</v>
      </c>
      <c r="C190" s="67">
        <v>4</v>
      </c>
      <c r="D190" s="67">
        <v>0</v>
      </c>
      <c r="E190" s="67">
        <v>980</v>
      </c>
      <c r="F190" s="67">
        <v>9</v>
      </c>
      <c r="G190" s="67">
        <v>3</v>
      </c>
      <c r="H190" s="67">
        <v>980</v>
      </c>
      <c r="I190" s="67">
        <v>1</v>
      </c>
      <c r="J190" s="67">
        <v>3</v>
      </c>
      <c r="K190" s="69">
        <v>333.94</v>
      </c>
    </row>
    <row r="191" spans="1:11" hidden="1" x14ac:dyDescent="0.25">
      <c r="A191" s="67">
        <v>2658</v>
      </c>
      <c r="B191" s="67">
        <v>2</v>
      </c>
      <c r="C191" s="67">
        <v>4</v>
      </c>
      <c r="D191" s="67">
        <v>0</v>
      </c>
      <c r="E191" s="67">
        <v>840</v>
      </c>
      <c r="F191" s="67">
        <v>9</v>
      </c>
      <c r="G191" s="67">
        <v>3</v>
      </c>
      <c r="H191" s="67">
        <v>840</v>
      </c>
      <c r="I191" s="67">
        <v>1</v>
      </c>
      <c r="J191" s="67">
        <v>3</v>
      </c>
      <c r="K191" s="69">
        <v>8388.74</v>
      </c>
    </row>
    <row r="192" spans="1:11" hidden="1" x14ac:dyDescent="0.25">
      <c r="A192" s="67">
        <v>2658</v>
      </c>
      <c r="B192" s="67">
        <v>2</v>
      </c>
      <c r="C192" s="67">
        <v>4</v>
      </c>
      <c r="D192" s="67">
        <v>0</v>
      </c>
      <c r="E192" s="67">
        <v>980</v>
      </c>
      <c r="F192" s="67">
        <v>9</v>
      </c>
      <c r="G192" s="67">
        <v>3</v>
      </c>
      <c r="H192" s="67">
        <v>980</v>
      </c>
      <c r="I192" s="67">
        <v>1</v>
      </c>
      <c r="J192" s="67">
        <v>3</v>
      </c>
      <c r="K192" s="69">
        <v>2719.7</v>
      </c>
    </row>
    <row r="193" spans="1:11" hidden="1" x14ac:dyDescent="0.25">
      <c r="A193" s="67">
        <v>2658</v>
      </c>
      <c r="B193" s="67">
        <v>2</v>
      </c>
      <c r="C193" s="67">
        <v>5</v>
      </c>
      <c r="D193" s="67">
        <v>0</v>
      </c>
      <c r="E193" s="67">
        <v>980</v>
      </c>
      <c r="F193" s="67">
        <v>9</v>
      </c>
      <c r="G193" s="67">
        <v>3</v>
      </c>
      <c r="H193" s="67">
        <v>980</v>
      </c>
      <c r="I193" s="67">
        <v>1</v>
      </c>
      <c r="J193" s="67">
        <v>3</v>
      </c>
      <c r="K193" s="69">
        <v>20.47</v>
      </c>
    </row>
    <row r="194" spans="1:11" hidden="1" x14ac:dyDescent="0.25">
      <c r="A194" s="67">
        <v>2809</v>
      </c>
      <c r="B194" s="67">
        <v>1</v>
      </c>
      <c r="C194" s="67">
        <v>6</v>
      </c>
      <c r="D194" s="67">
        <v>0</v>
      </c>
      <c r="E194" s="67">
        <v>840</v>
      </c>
      <c r="F194" s="67">
        <v>5</v>
      </c>
      <c r="G194" s="67">
        <v>3</v>
      </c>
      <c r="H194" s="67">
        <v>840</v>
      </c>
      <c r="I194" s="67">
        <v>1</v>
      </c>
      <c r="J194" s="67">
        <v>1</v>
      </c>
      <c r="K194" s="69">
        <v>770098.73</v>
      </c>
    </row>
    <row r="195" spans="1:11" hidden="1" x14ac:dyDescent="0.25">
      <c r="A195" s="67">
        <v>2809</v>
      </c>
      <c r="B195" s="67">
        <v>1</v>
      </c>
      <c r="C195" s="67">
        <v>6</v>
      </c>
      <c r="D195" s="67">
        <v>0</v>
      </c>
      <c r="E195" s="67">
        <v>978</v>
      </c>
      <c r="F195" s="67">
        <v>5</v>
      </c>
      <c r="G195" s="67">
        <v>3</v>
      </c>
      <c r="H195" s="67">
        <v>978</v>
      </c>
      <c r="I195" s="67">
        <v>1</v>
      </c>
      <c r="J195" s="67">
        <v>1</v>
      </c>
      <c r="K195" s="69">
        <v>75006.87</v>
      </c>
    </row>
    <row r="196" spans="1:11" hidden="1" x14ac:dyDescent="0.25">
      <c r="A196" s="67">
        <v>2809</v>
      </c>
      <c r="B196" s="67">
        <v>1</v>
      </c>
      <c r="C196" s="67">
        <v>6</v>
      </c>
      <c r="D196" s="67">
        <v>0</v>
      </c>
      <c r="E196" s="67">
        <v>980</v>
      </c>
      <c r="F196" s="67">
        <v>5</v>
      </c>
      <c r="G196" s="67">
        <v>3</v>
      </c>
      <c r="H196" s="67">
        <v>980</v>
      </c>
      <c r="I196" s="67">
        <v>1</v>
      </c>
      <c r="J196" s="67">
        <v>1</v>
      </c>
      <c r="K196" s="69">
        <v>47000</v>
      </c>
    </row>
    <row r="197" spans="1:11" hidden="1" x14ac:dyDescent="0.25">
      <c r="A197" s="67">
        <v>2890</v>
      </c>
      <c r="B197" s="67">
        <v>2</v>
      </c>
      <c r="C197" s="67">
        <v>6</v>
      </c>
      <c r="D197" s="67">
        <v>0</v>
      </c>
      <c r="E197" s="67">
        <v>840</v>
      </c>
      <c r="F197" s="67">
        <v>5</v>
      </c>
      <c r="G197" s="67">
        <v>3</v>
      </c>
      <c r="H197" s="67">
        <v>840</v>
      </c>
      <c r="I197" s="67">
        <v>1</v>
      </c>
      <c r="J197" s="67">
        <v>1</v>
      </c>
      <c r="K197" s="69">
        <v>-4923.62</v>
      </c>
    </row>
    <row r="198" spans="1:11" hidden="1" x14ac:dyDescent="0.25">
      <c r="A198" s="67">
        <v>2890</v>
      </c>
      <c r="B198" s="67">
        <v>2</v>
      </c>
      <c r="C198" s="67">
        <v>6</v>
      </c>
      <c r="D198" s="67">
        <v>0</v>
      </c>
      <c r="E198" s="67">
        <v>978</v>
      </c>
      <c r="F198" s="67">
        <v>5</v>
      </c>
      <c r="G198" s="67">
        <v>3</v>
      </c>
      <c r="H198" s="67">
        <v>978</v>
      </c>
      <c r="I198" s="67">
        <v>1</v>
      </c>
      <c r="J198" s="67">
        <v>1</v>
      </c>
      <c r="K198" s="69">
        <v>-997.51</v>
      </c>
    </row>
    <row r="199" spans="1:11" hidden="1" x14ac:dyDescent="0.25">
      <c r="A199" s="67">
        <v>2890</v>
      </c>
      <c r="B199" s="67">
        <v>2</v>
      </c>
      <c r="C199" s="67">
        <v>6</v>
      </c>
      <c r="D199" s="67">
        <v>0</v>
      </c>
      <c r="E199" s="67">
        <v>980</v>
      </c>
      <c r="F199" s="67">
        <v>5</v>
      </c>
      <c r="G199" s="67">
        <v>3</v>
      </c>
      <c r="H199" s="67">
        <v>980</v>
      </c>
      <c r="I199" s="67">
        <v>1</v>
      </c>
      <c r="J199" s="67">
        <v>1</v>
      </c>
      <c r="K199" s="69">
        <v>-70</v>
      </c>
    </row>
    <row r="200" spans="1:11" hidden="1" x14ac:dyDescent="0.25">
      <c r="A200" s="67">
        <v>2920</v>
      </c>
      <c r="B200" s="67">
        <v>1</v>
      </c>
      <c r="C200" s="67">
        <v>0</v>
      </c>
      <c r="D200" s="67">
        <v>0</v>
      </c>
      <c r="E200" s="67">
        <v>980</v>
      </c>
      <c r="F200" s="67">
        <v>5</v>
      </c>
      <c r="G200" s="67">
        <v>3</v>
      </c>
      <c r="H200" s="67">
        <v>980</v>
      </c>
      <c r="I200" s="67">
        <v>1</v>
      </c>
      <c r="J200" s="67">
        <v>1</v>
      </c>
      <c r="K200" s="69">
        <v>312</v>
      </c>
    </row>
    <row r="201" spans="1:11" hidden="1" x14ac:dyDescent="0.25">
      <c r="A201" s="67">
        <v>2920</v>
      </c>
      <c r="B201" s="67">
        <v>2</v>
      </c>
      <c r="C201" s="67">
        <v>0</v>
      </c>
      <c r="D201" s="67">
        <v>0</v>
      </c>
      <c r="E201" s="67">
        <v>980</v>
      </c>
      <c r="F201" s="67">
        <v>9</v>
      </c>
      <c r="G201" s="67">
        <v>3</v>
      </c>
      <c r="H201" s="67">
        <v>980</v>
      </c>
      <c r="I201" s="67">
        <v>1</v>
      </c>
      <c r="J201" s="67">
        <v>1</v>
      </c>
      <c r="K201" s="69">
        <v>13197665.710000001</v>
      </c>
    </row>
    <row r="202" spans="1:11" hidden="1" x14ac:dyDescent="0.25">
      <c r="A202" s="67">
        <v>2924</v>
      </c>
      <c r="B202" s="67">
        <v>1</v>
      </c>
      <c r="C202" s="67">
        <v>0</v>
      </c>
      <c r="D202" s="67">
        <v>0</v>
      </c>
      <c r="E202" s="67">
        <v>840</v>
      </c>
      <c r="F202" s="67">
        <v>5</v>
      </c>
      <c r="G202" s="67">
        <v>3</v>
      </c>
      <c r="H202" s="67">
        <v>840</v>
      </c>
      <c r="I202" s="67">
        <v>1</v>
      </c>
      <c r="J202" s="67">
        <v>1</v>
      </c>
      <c r="K202" s="69">
        <v>582434.84</v>
      </c>
    </row>
    <row r="203" spans="1:11" hidden="1" x14ac:dyDescent="0.25">
      <c r="A203" s="67">
        <v>2924</v>
      </c>
      <c r="B203" s="67">
        <v>1</v>
      </c>
      <c r="C203" s="67">
        <v>0</v>
      </c>
      <c r="D203" s="67">
        <v>0</v>
      </c>
      <c r="E203" s="67">
        <v>978</v>
      </c>
      <c r="F203" s="67">
        <v>5</v>
      </c>
      <c r="G203" s="67">
        <v>3</v>
      </c>
      <c r="H203" s="67">
        <v>978</v>
      </c>
      <c r="I203" s="67">
        <v>1</v>
      </c>
      <c r="J203" s="67">
        <v>1</v>
      </c>
      <c r="K203" s="69">
        <v>99386.33</v>
      </c>
    </row>
    <row r="204" spans="1:11" hidden="1" x14ac:dyDescent="0.25">
      <c r="A204" s="67">
        <v>2924</v>
      </c>
      <c r="B204" s="67">
        <v>1</v>
      </c>
      <c r="C204" s="67">
        <v>0</v>
      </c>
      <c r="D204" s="67">
        <v>0</v>
      </c>
      <c r="E204" s="67">
        <v>980</v>
      </c>
      <c r="F204" s="67">
        <v>5</v>
      </c>
      <c r="G204" s="67">
        <v>3</v>
      </c>
      <c r="H204" s="67">
        <v>980</v>
      </c>
      <c r="I204" s="67">
        <v>1</v>
      </c>
      <c r="J204" s="67">
        <v>1</v>
      </c>
      <c r="K204" s="69">
        <v>11422399.77</v>
      </c>
    </row>
    <row r="205" spans="1:11" hidden="1" x14ac:dyDescent="0.25">
      <c r="A205" s="67">
        <v>2924</v>
      </c>
      <c r="B205" s="67">
        <v>2</v>
      </c>
      <c r="C205" s="67">
        <v>0</v>
      </c>
      <c r="D205" s="67">
        <v>0</v>
      </c>
      <c r="E205" s="67">
        <v>840</v>
      </c>
      <c r="F205" s="67">
        <v>9</v>
      </c>
      <c r="G205" s="67">
        <v>3</v>
      </c>
      <c r="H205" s="67">
        <v>840</v>
      </c>
      <c r="I205" s="67">
        <v>1</v>
      </c>
      <c r="J205" s="67">
        <v>1</v>
      </c>
      <c r="K205" s="69">
        <v>799690.19</v>
      </c>
    </row>
    <row r="206" spans="1:11" hidden="1" x14ac:dyDescent="0.25">
      <c r="A206" s="67">
        <v>2924</v>
      </c>
      <c r="B206" s="67">
        <v>2</v>
      </c>
      <c r="C206" s="67">
        <v>0</v>
      </c>
      <c r="D206" s="67">
        <v>0</v>
      </c>
      <c r="E206" s="67">
        <v>978</v>
      </c>
      <c r="F206" s="67">
        <v>9</v>
      </c>
      <c r="G206" s="67">
        <v>3</v>
      </c>
      <c r="H206" s="67">
        <v>978</v>
      </c>
      <c r="I206" s="67">
        <v>1</v>
      </c>
      <c r="J206" s="67">
        <v>1</v>
      </c>
      <c r="K206" s="69">
        <v>279446.52</v>
      </c>
    </row>
    <row r="207" spans="1:11" hidden="1" x14ac:dyDescent="0.25">
      <c r="A207" s="67">
        <v>2924</v>
      </c>
      <c r="B207" s="67">
        <v>2</v>
      </c>
      <c r="C207" s="67">
        <v>0</v>
      </c>
      <c r="D207" s="67">
        <v>0</v>
      </c>
      <c r="E207" s="67">
        <v>980</v>
      </c>
      <c r="F207" s="67">
        <v>9</v>
      </c>
      <c r="G207" s="67">
        <v>3</v>
      </c>
      <c r="H207" s="67">
        <v>980</v>
      </c>
      <c r="I207" s="67">
        <v>1</v>
      </c>
      <c r="J207" s="67">
        <v>1</v>
      </c>
      <c r="K207" s="69">
        <v>3088861.67</v>
      </c>
    </row>
    <row r="208" spans="1:11" hidden="1" x14ac:dyDescent="0.25">
      <c r="A208" s="67">
        <v>3043</v>
      </c>
      <c r="B208" s="67">
        <v>1</v>
      </c>
      <c r="C208" s="67">
        <v>2</v>
      </c>
      <c r="D208" s="67">
        <v>0</v>
      </c>
      <c r="E208" s="67">
        <v>980</v>
      </c>
      <c r="F208" s="67">
        <v>5</v>
      </c>
      <c r="G208" s="67">
        <v>3</v>
      </c>
      <c r="H208" s="67">
        <v>980</v>
      </c>
      <c r="I208" s="67">
        <v>1</v>
      </c>
      <c r="J208" s="67">
        <v>1</v>
      </c>
      <c r="K208" s="69">
        <v>2396844.75</v>
      </c>
    </row>
    <row r="209" spans="1:11" hidden="1" x14ac:dyDescent="0.25">
      <c r="A209" s="67">
        <v>3103</v>
      </c>
      <c r="B209" s="67">
        <v>1</v>
      </c>
      <c r="C209" s="67">
        <v>5</v>
      </c>
      <c r="D209" s="67">
        <v>9</v>
      </c>
      <c r="E209" s="67">
        <v>980</v>
      </c>
      <c r="F209" s="67">
        <v>5</v>
      </c>
      <c r="G209" s="67">
        <v>3</v>
      </c>
      <c r="H209" s="67">
        <v>980</v>
      </c>
      <c r="I209" s="67">
        <v>1</v>
      </c>
      <c r="J209" s="67">
        <v>3</v>
      </c>
      <c r="K209" s="69">
        <v>784000</v>
      </c>
    </row>
    <row r="210" spans="1:11" hidden="1" x14ac:dyDescent="0.25">
      <c r="A210" s="67">
        <v>3107</v>
      </c>
      <c r="B210" s="67">
        <v>2</v>
      </c>
      <c r="C210" s="67">
        <v>5</v>
      </c>
      <c r="D210" s="67">
        <v>9</v>
      </c>
      <c r="E210" s="67">
        <v>980</v>
      </c>
      <c r="F210" s="67">
        <v>5</v>
      </c>
      <c r="G210" s="67">
        <v>3</v>
      </c>
      <c r="H210" s="67">
        <v>980</v>
      </c>
      <c r="I210" s="67">
        <v>1</v>
      </c>
      <c r="J210" s="67">
        <v>3</v>
      </c>
      <c r="K210" s="69">
        <v>-784000</v>
      </c>
    </row>
    <row r="211" spans="1:11" hidden="1" x14ac:dyDescent="0.25">
      <c r="A211" s="67">
        <v>3320</v>
      </c>
      <c r="B211" s="67">
        <v>2</v>
      </c>
      <c r="C211" s="67">
        <v>2</v>
      </c>
      <c r="D211" s="67">
        <v>0</v>
      </c>
      <c r="E211" s="67">
        <v>840</v>
      </c>
      <c r="F211" s="67">
        <v>9</v>
      </c>
      <c r="G211" s="67">
        <v>3</v>
      </c>
      <c r="H211" s="67">
        <v>840</v>
      </c>
      <c r="I211" s="67">
        <v>1</v>
      </c>
      <c r="J211" s="67">
        <v>5</v>
      </c>
      <c r="K211" s="69">
        <v>183938.7</v>
      </c>
    </row>
    <row r="212" spans="1:11" hidden="1" x14ac:dyDescent="0.25">
      <c r="A212" s="67">
        <v>3320</v>
      </c>
      <c r="B212" s="67">
        <v>2</v>
      </c>
      <c r="C212" s="67">
        <v>2</v>
      </c>
      <c r="D212" s="67">
        <v>0</v>
      </c>
      <c r="E212" s="67">
        <v>978</v>
      </c>
      <c r="F212" s="67">
        <v>9</v>
      </c>
      <c r="G212" s="67">
        <v>3</v>
      </c>
      <c r="H212" s="67">
        <v>978</v>
      </c>
      <c r="I212" s="67">
        <v>1</v>
      </c>
      <c r="J212" s="67">
        <v>5</v>
      </c>
      <c r="K212" s="69">
        <v>162331</v>
      </c>
    </row>
    <row r="213" spans="1:11" hidden="1" x14ac:dyDescent="0.25">
      <c r="A213" s="67">
        <v>3326</v>
      </c>
      <c r="B213" s="67">
        <v>1</v>
      </c>
      <c r="C213" s="67">
        <v>2</v>
      </c>
      <c r="D213" s="67">
        <v>0</v>
      </c>
      <c r="E213" s="67">
        <v>840</v>
      </c>
      <c r="F213" s="67">
        <v>9</v>
      </c>
      <c r="G213" s="67">
        <v>3</v>
      </c>
      <c r="H213" s="67">
        <v>840</v>
      </c>
      <c r="I213" s="67">
        <v>1</v>
      </c>
      <c r="J213" s="67">
        <v>5</v>
      </c>
      <c r="K213" s="69">
        <v>43.58</v>
      </c>
    </row>
    <row r="214" spans="1:11" hidden="1" x14ac:dyDescent="0.25">
      <c r="A214" s="67">
        <v>3328</v>
      </c>
      <c r="B214" s="67">
        <v>2</v>
      </c>
      <c r="C214" s="67">
        <v>2</v>
      </c>
      <c r="D214" s="67">
        <v>0</v>
      </c>
      <c r="E214" s="67">
        <v>840</v>
      </c>
      <c r="F214" s="67">
        <v>9</v>
      </c>
      <c r="G214" s="67">
        <v>3</v>
      </c>
      <c r="H214" s="67">
        <v>840</v>
      </c>
      <c r="I214" s="67">
        <v>1</v>
      </c>
      <c r="J214" s="67">
        <v>5</v>
      </c>
      <c r="K214" s="69">
        <v>7562.43</v>
      </c>
    </row>
    <row r="215" spans="1:11" hidden="1" x14ac:dyDescent="0.25">
      <c r="A215" s="67">
        <v>3328</v>
      </c>
      <c r="B215" s="67">
        <v>2</v>
      </c>
      <c r="C215" s="67">
        <v>2</v>
      </c>
      <c r="D215" s="67">
        <v>0</v>
      </c>
      <c r="E215" s="67">
        <v>978</v>
      </c>
      <c r="F215" s="67">
        <v>9</v>
      </c>
      <c r="G215" s="67">
        <v>3</v>
      </c>
      <c r="H215" s="67">
        <v>978</v>
      </c>
      <c r="I215" s="67">
        <v>1</v>
      </c>
      <c r="J215" s="67">
        <v>5</v>
      </c>
      <c r="K215" s="69">
        <v>6605.88</v>
      </c>
    </row>
    <row r="216" spans="1:11" hidden="1" x14ac:dyDescent="0.25">
      <c r="A216" s="67">
        <v>3402</v>
      </c>
      <c r="B216" s="67">
        <v>1</v>
      </c>
      <c r="C216" s="67">
        <v>0</v>
      </c>
      <c r="D216" s="67">
        <v>0</v>
      </c>
      <c r="E216" s="67">
        <v>980</v>
      </c>
      <c r="F216" s="67">
        <v>5</v>
      </c>
      <c r="G216" s="67">
        <v>3</v>
      </c>
      <c r="H216" s="67">
        <v>980</v>
      </c>
      <c r="I216" s="67">
        <v>1</v>
      </c>
      <c r="J216" s="67">
        <v>1</v>
      </c>
      <c r="K216" s="69">
        <v>236925.17</v>
      </c>
    </row>
    <row r="217" spans="1:11" hidden="1" x14ac:dyDescent="0.25">
      <c r="A217" s="67">
        <v>3500</v>
      </c>
      <c r="B217" s="67">
        <v>1</v>
      </c>
      <c r="C217" s="67">
        <v>0</v>
      </c>
      <c r="D217" s="67">
        <v>0</v>
      </c>
      <c r="E217" s="67">
        <v>980</v>
      </c>
      <c r="F217" s="67">
        <v>5</v>
      </c>
      <c r="G217" s="67">
        <v>3</v>
      </c>
      <c r="H217" s="67">
        <v>980</v>
      </c>
      <c r="I217" s="67">
        <v>0</v>
      </c>
      <c r="J217" s="67">
        <v>1</v>
      </c>
      <c r="K217" s="69">
        <v>6482619.0700000003</v>
      </c>
    </row>
    <row r="218" spans="1:11" hidden="1" x14ac:dyDescent="0.25">
      <c r="A218" s="67">
        <v>3500</v>
      </c>
      <c r="B218" s="67">
        <v>1</v>
      </c>
      <c r="C218" s="67">
        <v>0</v>
      </c>
      <c r="D218" s="67">
        <v>0</v>
      </c>
      <c r="E218" s="67">
        <v>980</v>
      </c>
      <c r="F218" s="67">
        <v>5</v>
      </c>
      <c r="G218" s="67">
        <v>3</v>
      </c>
      <c r="H218" s="67">
        <v>980</v>
      </c>
      <c r="I218" s="67">
        <v>0</v>
      </c>
      <c r="J218" s="67">
        <v>3</v>
      </c>
      <c r="K218" s="69">
        <v>4800</v>
      </c>
    </row>
    <row r="219" spans="1:11" hidden="1" x14ac:dyDescent="0.25">
      <c r="A219" s="67">
        <v>3510</v>
      </c>
      <c r="B219" s="67">
        <v>1</v>
      </c>
      <c r="C219" s="67">
        <v>0</v>
      </c>
      <c r="D219" s="67">
        <v>0</v>
      </c>
      <c r="E219" s="67">
        <v>980</v>
      </c>
      <c r="F219" s="67">
        <v>5</v>
      </c>
      <c r="G219" s="67">
        <v>3</v>
      </c>
      <c r="H219" s="67">
        <v>980</v>
      </c>
      <c r="I219" s="67">
        <v>1</v>
      </c>
      <c r="J219" s="67">
        <v>3</v>
      </c>
      <c r="K219" s="69">
        <v>399373.32</v>
      </c>
    </row>
    <row r="220" spans="1:11" hidden="1" x14ac:dyDescent="0.25">
      <c r="A220" s="67">
        <v>3510</v>
      </c>
      <c r="B220" s="67">
        <v>1</v>
      </c>
      <c r="C220" s="67">
        <v>0</v>
      </c>
      <c r="D220" s="67">
        <v>0</v>
      </c>
      <c r="E220" s="67">
        <v>980</v>
      </c>
      <c r="F220" s="67">
        <v>5</v>
      </c>
      <c r="G220" s="67">
        <v>3</v>
      </c>
      <c r="H220" s="67">
        <v>980</v>
      </c>
      <c r="I220" s="67">
        <v>1</v>
      </c>
      <c r="J220" s="67">
        <v>4</v>
      </c>
      <c r="K220" s="69">
        <v>317898.94</v>
      </c>
    </row>
    <row r="221" spans="1:11" hidden="1" x14ac:dyDescent="0.25">
      <c r="A221" s="67">
        <v>3510</v>
      </c>
      <c r="B221" s="67">
        <v>1</v>
      </c>
      <c r="C221" s="67">
        <v>0</v>
      </c>
      <c r="D221" s="67">
        <v>0</v>
      </c>
      <c r="E221" s="67">
        <v>980</v>
      </c>
      <c r="F221" s="67">
        <v>5</v>
      </c>
      <c r="G221" s="67">
        <v>3</v>
      </c>
      <c r="H221" s="67">
        <v>980</v>
      </c>
      <c r="I221" s="67">
        <v>2</v>
      </c>
      <c r="J221" s="67">
        <v>3</v>
      </c>
      <c r="K221" s="69">
        <v>4577.96</v>
      </c>
    </row>
    <row r="222" spans="1:11" hidden="1" x14ac:dyDescent="0.25">
      <c r="A222" s="67">
        <v>3510</v>
      </c>
      <c r="B222" s="67">
        <v>1</v>
      </c>
      <c r="C222" s="67">
        <v>0</v>
      </c>
      <c r="D222" s="67">
        <v>0</v>
      </c>
      <c r="E222" s="67">
        <v>980</v>
      </c>
      <c r="F222" s="67">
        <v>5</v>
      </c>
      <c r="G222" s="67">
        <v>3</v>
      </c>
      <c r="H222" s="67">
        <v>980</v>
      </c>
      <c r="I222" s="67">
        <v>2</v>
      </c>
      <c r="J222" s="67">
        <v>4</v>
      </c>
      <c r="K222" s="69">
        <v>1738.6</v>
      </c>
    </row>
    <row r="223" spans="1:11" hidden="1" x14ac:dyDescent="0.25">
      <c r="A223" s="67">
        <v>3519</v>
      </c>
      <c r="B223" s="67">
        <v>1</v>
      </c>
      <c r="C223" s="67">
        <v>0</v>
      </c>
      <c r="D223" s="67">
        <v>0</v>
      </c>
      <c r="E223" s="67">
        <v>980</v>
      </c>
      <c r="F223" s="67">
        <v>5</v>
      </c>
      <c r="G223" s="67">
        <v>3</v>
      </c>
      <c r="H223" s="67">
        <v>980</v>
      </c>
      <c r="I223" s="67">
        <v>1</v>
      </c>
      <c r="J223" s="67">
        <v>1</v>
      </c>
      <c r="K223" s="69">
        <v>1523730.7</v>
      </c>
    </row>
    <row r="224" spans="1:11" hidden="1" x14ac:dyDescent="0.25">
      <c r="A224" s="67">
        <v>3519</v>
      </c>
      <c r="B224" s="67">
        <v>1</v>
      </c>
      <c r="C224" s="67">
        <v>0</v>
      </c>
      <c r="D224" s="67">
        <v>0</v>
      </c>
      <c r="E224" s="67">
        <v>980</v>
      </c>
      <c r="F224" s="67">
        <v>5</v>
      </c>
      <c r="G224" s="67">
        <v>3</v>
      </c>
      <c r="H224" s="67">
        <v>980</v>
      </c>
      <c r="I224" s="67">
        <v>1</v>
      </c>
      <c r="J224" s="67">
        <v>2</v>
      </c>
      <c r="K224" s="69">
        <v>6471.69</v>
      </c>
    </row>
    <row r="225" spans="1:11" hidden="1" x14ac:dyDescent="0.25">
      <c r="A225" s="67">
        <v>3519</v>
      </c>
      <c r="B225" s="67">
        <v>1</v>
      </c>
      <c r="C225" s="67">
        <v>0</v>
      </c>
      <c r="D225" s="67">
        <v>0</v>
      </c>
      <c r="E225" s="67">
        <v>980</v>
      </c>
      <c r="F225" s="67">
        <v>5</v>
      </c>
      <c r="G225" s="67">
        <v>3</v>
      </c>
      <c r="H225" s="67">
        <v>980</v>
      </c>
      <c r="I225" s="67">
        <v>1</v>
      </c>
      <c r="J225" s="67">
        <v>3</v>
      </c>
      <c r="K225" s="69">
        <v>5293631.45</v>
      </c>
    </row>
    <row r="226" spans="1:11" hidden="1" x14ac:dyDescent="0.25">
      <c r="A226" s="67">
        <v>3519</v>
      </c>
      <c r="B226" s="67">
        <v>1</v>
      </c>
      <c r="C226" s="67">
        <v>0</v>
      </c>
      <c r="D226" s="67">
        <v>0</v>
      </c>
      <c r="E226" s="67">
        <v>980</v>
      </c>
      <c r="F226" s="67">
        <v>5</v>
      </c>
      <c r="G226" s="67">
        <v>3</v>
      </c>
      <c r="H226" s="67">
        <v>980</v>
      </c>
      <c r="I226" s="67">
        <v>1</v>
      </c>
      <c r="J226" s="67">
        <v>4</v>
      </c>
      <c r="K226" s="69">
        <v>9147672.0199999996</v>
      </c>
    </row>
    <row r="227" spans="1:11" hidden="1" x14ac:dyDescent="0.25">
      <c r="A227" s="67">
        <v>3519</v>
      </c>
      <c r="B227" s="67">
        <v>1</v>
      </c>
      <c r="C227" s="67">
        <v>0</v>
      </c>
      <c r="D227" s="67">
        <v>0</v>
      </c>
      <c r="E227" s="67">
        <v>980</v>
      </c>
      <c r="F227" s="67">
        <v>5</v>
      </c>
      <c r="G227" s="67">
        <v>3</v>
      </c>
      <c r="H227" s="67">
        <v>980</v>
      </c>
      <c r="I227" s="67">
        <v>1</v>
      </c>
      <c r="J227" s="67">
        <v>5</v>
      </c>
      <c r="K227" s="69">
        <v>512400</v>
      </c>
    </row>
    <row r="228" spans="1:11" hidden="1" x14ac:dyDescent="0.25">
      <c r="A228" s="67">
        <v>3519</v>
      </c>
      <c r="B228" s="67">
        <v>1</v>
      </c>
      <c r="C228" s="67">
        <v>0</v>
      </c>
      <c r="D228" s="67">
        <v>0</v>
      </c>
      <c r="E228" s="67">
        <v>980</v>
      </c>
      <c r="F228" s="67">
        <v>5</v>
      </c>
      <c r="G228" s="67">
        <v>3</v>
      </c>
      <c r="H228" s="67">
        <v>980</v>
      </c>
      <c r="I228" s="67">
        <v>2</v>
      </c>
      <c r="J228" s="67">
        <v>3</v>
      </c>
      <c r="K228" s="69">
        <v>200884.65</v>
      </c>
    </row>
    <row r="229" spans="1:11" hidden="1" x14ac:dyDescent="0.25">
      <c r="A229" s="67">
        <v>3519</v>
      </c>
      <c r="B229" s="67">
        <v>1</v>
      </c>
      <c r="C229" s="67">
        <v>0</v>
      </c>
      <c r="D229" s="67">
        <v>0</v>
      </c>
      <c r="E229" s="67">
        <v>980</v>
      </c>
      <c r="F229" s="67">
        <v>5</v>
      </c>
      <c r="G229" s="67">
        <v>3</v>
      </c>
      <c r="H229" s="67">
        <v>980</v>
      </c>
      <c r="I229" s="67">
        <v>2</v>
      </c>
      <c r="J229" s="67">
        <v>4</v>
      </c>
      <c r="K229" s="69">
        <v>2865</v>
      </c>
    </row>
    <row r="230" spans="1:11" hidden="1" x14ac:dyDescent="0.25">
      <c r="A230" s="67">
        <v>3520</v>
      </c>
      <c r="B230" s="67">
        <v>1</v>
      </c>
      <c r="C230" s="67">
        <v>0</v>
      </c>
      <c r="D230" s="67">
        <v>0</v>
      </c>
      <c r="E230" s="67">
        <v>980</v>
      </c>
      <c r="F230" s="67">
        <v>5</v>
      </c>
      <c r="G230" s="67">
        <v>3</v>
      </c>
      <c r="H230" s="67">
        <v>980</v>
      </c>
      <c r="I230" s="67">
        <v>1</v>
      </c>
      <c r="J230" s="67">
        <v>1</v>
      </c>
      <c r="K230" s="69">
        <v>29.05</v>
      </c>
    </row>
    <row r="231" spans="1:11" hidden="1" x14ac:dyDescent="0.25">
      <c r="A231" s="67">
        <v>3521</v>
      </c>
      <c r="B231" s="67">
        <v>1</v>
      </c>
      <c r="C231" s="67">
        <v>0</v>
      </c>
      <c r="D231" s="67">
        <v>0</v>
      </c>
      <c r="E231" s="67">
        <v>980</v>
      </c>
      <c r="F231" s="67">
        <v>5</v>
      </c>
      <c r="G231" s="67">
        <v>3</v>
      </c>
      <c r="H231" s="67">
        <v>980</v>
      </c>
      <c r="I231" s="67">
        <v>1</v>
      </c>
      <c r="J231" s="67">
        <v>1</v>
      </c>
      <c r="K231" s="69">
        <v>284547.34000000003</v>
      </c>
    </row>
    <row r="232" spans="1:11" hidden="1" x14ac:dyDescent="0.25">
      <c r="A232" s="67">
        <v>3522</v>
      </c>
      <c r="B232" s="67">
        <v>1</v>
      </c>
      <c r="C232" s="67">
        <v>0</v>
      </c>
      <c r="D232" s="67">
        <v>0</v>
      </c>
      <c r="E232" s="67">
        <v>980</v>
      </c>
      <c r="F232" s="67">
        <v>5</v>
      </c>
      <c r="G232" s="67">
        <v>3</v>
      </c>
      <c r="H232" s="67">
        <v>980</v>
      </c>
      <c r="I232" s="67">
        <v>1</v>
      </c>
      <c r="J232" s="67">
        <v>1</v>
      </c>
      <c r="K232" s="69">
        <v>6185.69</v>
      </c>
    </row>
    <row r="233" spans="1:11" hidden="1" x14ac:dyDescent="0.25">
      <c r="A233" s="67">
        <v>3548</v>
      </c>
      <c r="B233" s="67">
        <v>1</v>
      </c>
      <c r="C233" s="67">
        <v>6</v>
      </c>
      <c r="D233" s="67">
        <v>0</v>
      </c>
      <c r="E233" s="67">
        <v>980</v>
      </c>
      <c r="F233" s="67">
        <v>5</v>
      </c>
      <c r="G233" s="67">
        <v>3</v>
      </c>
      <c r="H233" s="67">
        <v>980</v>
      </c>
      <c r="I233" s="67">
        <v>1</v>
      </c>
      <c r="J233" s="67">
        <v>3</v>
      </c>
      <c r="K233" s="69">
        <v>6000</v>
      </c>
    </row>
    <row r="234" spans="1:11" hidden="1" x14ac:dyDescent="0.25">
      <c r="A234" s="67">
        <v>3548</v>
      </c>
      <c r="B234" s="67">
        <v>1</v>
      </c>
      <c r="C234" s="67">
        <v>6</v>
      </c>
      <c r="D234" s="67">
        <v>0</v>
      </c>
      <c r="E234" s="67">
        <v>980</v>
      </c>
      <c r="F234" s="67">
        <v>5</v>
      </c>
      <c r="G234" s="67">
        <v>3</v>
      </c>
      <c r="H234" s="67">
        <v>980</v>
      </c>
      <c r="I234" s="67">
        <v>2</v>
      </c>
      <c r="J234" s="67">
        <v>3</v>
      </c>
      <c r="K234" s="69">
        <v>1343397.74</v>
      </c>
    </row>
    <row r="235" spans="1:11" hidden="1" x14ac:dyDescent="0.25">
      <c r="A235" s="67">
        <v>3550</v>
      </c>
      <c r="B235" s="67">
        <v>1</v>
      </c>
      <c r="C235" s="67">
        <v>0</v>
      </c>
      <c r="D235" s="67">
        <v>0</v>
      </c>
      <c r="E235" s="67">
        <v>980</v>
      </c>
      <c r="F235" s="67">
        <v>5</v>
      </c>
      <c r="G235" s="67">
        <v>3</v>
      </c>
      <c r="H235" s="67">
        <v>980</v>
      </c>
      <c r="I235" s="67">
        <v>1</v>
      </c>
      <c r="J235" s="67">
        <v>1</v>
      </c>
      <c r="K235" s="69">
        <v>4367.12</v>
      </c>
    </row>
    <row r="236" spans="1:11" hidden="1" x14ac:dyDescent="0.25">
      <c r="A236" s="67">
        <v>3570</v>
      </c>
      <c r="B236" s="67">
        <v>1</v>
      </c>
      <c r="C236" s="67">
        <v>1</v>
      </c>
      <c r="D236" s="67">
        <v>2</v>
      </c>
      <c r="E236" s="67">
        <v>980</v>
      </c>
      <c r="F236" s="67">
        <v>5</v>
      </c>
      <c r="G236" s="67">
        <v>3</v>
      </c>
      <c r="H236" s="67">
        <v>980</v>
      </c>
      <c r="I236" s="67">
        <v>1</v>
      </c>
      <c r="J236" s="67">
        <v>1</v>
      </c>
      <c r="K236" s="69">
        <v>151.72999999999999</v>
      </c>
    </row>
    <row r="237" spans="1:11" hidden="1" x14ac:dyDescent="0.25">
      <c r="A237" s="67">
        <v>3570</v>
      </c>
      <c r="B237" s="67">
        <v>1</v>
      </c>
      <c r="C237" s="67">
        <v>1</v>
      </c>
      <c r="D237" s="67">
        <v>2</v>
      </c>
      <c r="E237" s="67">
        <v>980</v>
      </c>
      <c r="F237" s="67">
        <v>5</v>
      </c>
      <c r="G237" s="67">
        <v>3</v>
      </c>
      <c r="H237" s="67">
        <v>980</v>
      </c>
      <c r="I237" s="67">
        <v>1</v>
      </c>
      <c r="J237" s="67">
        <v>2</v>
      </c>
      <c r="K237" s="69">
        <v>285</v>
      </c>
    </row>
    <row r="238" spans="1:11" hidden="1" x14ac:dyDescent="0.25">
      <c r="A238" s="67">
        <v>3570</v>
      </c>
      <c r="B238" s="67">
        <v>1</v>
      </c>
      <c r="C238" s="67">
        <v>1</v>
      </c>
      <c r="D238" s="67">
        <v>2</v>
      </c>
      <c r="E238" s="67">
        <v>980</v>
      </c>
      <c r="F238" s="67">
        <v>5</v>
      </c>
      <c r="G238" s="67">
        <v>3</v>
      </c>
      <c r="H238" s="67">
        <v>980</v>
      </c>
      <c r="I238" s="67">
        <v>1</v>
      </c>
      <c r="J238" s="67">
        <v>3</v>
      </c>
      <c r="K238" s="69">
        <v>23214.54</v>
      </c>
    </row>
    <row r="239" spans="1:11" hidden="1" x14ac:dyDescent="0.25">
      <c r="A239" s="67">
        <v>3570</v>
      </c>
      <c r="B239" s="67">
        <v>1</v>
      </c>
      <c r="C239" s="67">
        <v>1</v>
      </c>
      <c r="D239" s="67">
        <v>2</v>
      </c>
      <c r="E239" s="67">
        <v>980</v>
      </c>
      <c r="F239" s="67">
        <v>5</v>
      </c>
      <c r="G239" s="67">
        <v>3</v>
      </c>
      <c r="H239" s="67">
        <v>980</v>
      </c>
      <c r="I239" s="67">
        <v>1</v>
      </c>
      <c r="J239" s="67">
        <v>4</v>
      </c>
      <c r="K239" s="69">
        <v>2725.88</v>
      </c>
    </row>
    <row r="240" spans="1:11" hidden="1" x14ac:dyDescent="0.25">
      <c r="A240" s="67">
        <v>3570</v>
      </c>
      <c r="B240" s="67">
        <v>1</v>
      </c>
      <c r="C240" s="67">
        <v>1</v>
      </c>
      <c r="D240" s="67">
        <v>2</v>
      </c>
      <c r="E240" s="67">
        <v>980</v>
      </c>
      <c r="F240" s="67">
        <v>5</v>
      </c>
      <c r="G240" s="67">
        <v>3</v>
      </c>
      <c r="H240" s="67">
        <v>980</v>
      </c>
      <c r="I240" s="67">
        <v>1</v>
      </c>
      <c r="J240" s="67">
        <v>5</v>
      </c>
      <c r="K240" s="69">
        <v>227.69</v>
      </c>
    </row>
    <row r="241" spans="1:11" hidden="1" x14ac:dyDescent="0.25">
      <c r="A241" s="67">
        <v>3570</v>
      </c>
      <c r="B241" s="67">
        <v>1</v>
      </c>
      <c r="C241" s="67">
        <v>1</v>
      </c>
      <c r="D241" s="67">
        <v>3</v>
      </c>
      <c r="E241" s="67">
        <v>980</v>
      </c>
      <c r="F241" s="67">
        <v>5</v>
      </c>
      <c r="G241" s="67">
        <v>3</v>
      </c>
      <c r="H241" s="67">
        <v>980</v>
      </c>
      <c r="I241" s="67">
        <v>1</v>
      </c>
      <c r="J241" s="67">
        <v>3</v>
      </c>
      <c r="K241" s="69">
        <v>64710.38</v>
      </c>
    </row>
    <row r="242" spans="1:11" hidden="1" x14ac:dyDescent="0.25">
      <c r="A242" s="67">
        <v>3570</v>
      </c>
      <c r="B242" s="67">
        <v>1</v>
      </c>
      <c r="C242" s="67">
        <v>1</v>
      </c>
      <c r="D242" s="67">
        <v>3</v>
      </c>
      <c r="E242" s="67">
        <v>980</v>
      </c>
      <c r="F242" s="67">
        <v>5</v>
      </c>
      <c r="G242" s="67">
        <v>3</v>
      </c>
      <c r="H242" s="67">
        <v>980</v>
      </c>
      <c r="I242" s="67">
        <v>1</v>
      </c>
      <c r="J242" s="67">
        <v>4</v>
      </c>
      <c r="K242" s="69">
        <v>6284.73</v>
      </c>
    </row>
    <row r="243" spans="1:11" hidden="1" x14ac:dyDescent="0.25">
      <c r="A243" s="67">
        <v>3570</v>
      </c>
      <c r="B243" s="67">
        <v>1</v>
      </c>
      <c r="C243" s="67">
        <v>1</v>
      </c>
      <c r="D243" s="67">
        <v>3</v>
      </c>
      <c r="E243" s="67">
        <v>980</v>
      </c>
      <c r="F243" s="67">
        <v>5</v>
      </c>
      <c r="G243" s="67">
        <v>3</v>
      </c>
      <c r="H243" s="67">
        <v>980</v>
      </c>
      <c r="I243" s="67">
        <v>1</v>
      </c>
      <c r="J243" s="67">
        <v>5</v>
      </c>
      <c r="K243" s="69">
        <v>49.13</v>
      </c>
    </row>
    <row r="244" spans="1:11" hidden="1" x14ac:dyDescent="0.25">
      <c r="A244" s="67">
        <v>3570</v>
      </c>
      <c r="B244" s="67">
        <v>1</v>
      </c>
      <c r="C244" s="67">
        <v>1</v>
      </c>
      <c r="D244" s="67">
        <v>3</v>
      </c>
      <c r="E244" s="67">
        <v>980</v>
      </c>
      <c r="F244" s="67">
        <v>5</v>
      </c>
      <c r="G244" s="67">
        <v>3</v>
      </c>
      <c r="H244" s="67">
        <v>980</v>
      </c>
      <c r="I244" s="67">
        <v>2</v>
      </c>
      <c r="J244" s="67">
        <v>3</v>
      </c>
      <c r="K244" s="69">
        <v>1459.33</v>
      </c>
    </row>
    <row r="245" spans="1:11" hidden="1" x14ac:dyDescent="0.25">
      <c r="A245" s="67">
        <v>3570</v>
      </c>
      <c r="B245" s="67">
        <v>1</v>
      </c>
      <c r="C245" s="67">
        <v>1</v>
      </c>
      <c r="D245" s="67">
        <v>3</v>
      </c>
      <c r="E245" s="67">
        <v>980</v>
      </c>
      <c r="F245" s="67">
        <v>5</v>
      </c>
      <c r="G245" s="67">
        <v>3</v>
      </c>
      <c r="H245" s="67">
        <v>980</v>
      </c>
      <c r="I245" s="67">
        <v>2</v>
      </c>
      <c r="J245" s="67">
        <v>4</v>
      </c>
      <c r="K245" s="69">
        <v>129</v>
      </c>
    </row>
    <row r="246" spans="1:11" hidden="1" x14ac:dyDescent="0.25">
      <c r="A246" s="67">
        <v>3578</v>
      </c>
      <c r="B246" s="67">
        <v>1</v>
      </c>
      <c r="C246" s="67">
        <v>1</v>
      </c>
      <c r="D246" s="67">
        <v>2</v>
      </c>
      <c r="E246" s="67">
        <v>980</v>
      </c>
      <c r="F246" s="67">
        <v>5</v>
      </c>
      <c r="G246" s="67">
        <v>3</v>
      </c>
      <c r="H246" s="67">
        <v>980</v>
      </c>
      <c r="I246" s="67">
        <v>1</v>
      </c>
      <c r="J246" s="67">
        <v>1</v>
      </c>
      <c r="K246" s="69">
        <v>132.58000000000001</v>
      </c>
    </row>
    <row r="247" spans="1:11" hidden="1" x14ac:dyDescent="0.25">
      <c r="A247" s="67">
        <v>3578</v>
      </c>
      <c r="B247" s="67">
        <v>1</v>
      </c>
      <c r="C247" s="67">
        <v>1</v>
      </c>
      <c r="D247" s="67">
        <v>2</v>
      </c>
      <c r="E247" s="67">
        <v>980</v>
      </c>
      <c r="F247" s="67">
        <v>5</v>
      </c>
      <c r="G247" s="67">
        <v>3</v>
      </c>
      <c r="H247" s="67">
        <v>980</v>
      </c>
      <c r="I247" s="67">
        <v>1</v>
      </c>
      <c r="J247" s="67">
        <v>3</v>
      </c>
      <c r="K247" s="69">
        <v>3787826.21</v>
      </c>
    </row>
    <row r="248" spans="1:11" hidden="1" x14ac:dyDescent="0.25">
      <c r="A248" s="67">
        <v>3578</v>
      </c>
      <c r="B248" s="67">
        <v>1</v>
      </c>
      <c r="C248" s="67">
        <v>1</v>
      </c>
      <c r="D248" s="67">
        <v>2</v>
      </c>
      <c r="E248" s="67">
        <v>980</v>
      </c>
      <c r="F248" s="67">
        <v>5</v>
      </c>
      <c r="G248" s="67">
        <v>3</v>
      </c>
      <c r="H248" s="67">
        <v>980</v>
      </c>
      <c r="I248" s="67">
        <v>1</v>
      </c>
      <c r="J248" s="67">
        <v>4</v>
      </c>
      <c r="K248" s="69">
        <v>3766.49</v>
      </c>
    </row>
    <row r="249" spans="1:11" hidden="1" x14ac:dyDescent="0.25">
      <c r="A249" s="67">
        <v>3578</v>
      </c>
      <c r="B249" s="67">
        <v>1</v>
      </c>
      <c r="C249" s="67">
        <v>1</v>
      </c>
      <c r="D249" s="67">
        <v>3</v>
      </c>
      <c r="E249" s="67">
        <v>980</v>
      </c>
      <c r="F249" s="67">
        <v>5</v>
      </c>
      <c r="G249" s="67">
        <v>3</v>
      </c>
      <c r="H249" s="67">
        <v>980</v>
      </c>
      <c r="I249" s="67">
        <v>1</v>
      </c>
      <c r="J249" s="67">
        <v>3</v>
      </c>
      <c r="K249" s="69">
        <v>91382.09</v>
      </c>
    </row>
    <row r="250" spans="1:11" hidden="1" x14ac:dyDescent="0.25">
      <c r="A250" s="67">
        <v>3578</v>
      </c>
      <c r="B250" s="67">
        <v>1</v>
      </c>
      <c r="C250" s="67">
        <v>1</v>
      </c>
      <c r="D250" s="67">
        <v>3</v>
      </c>
      <c r="E250" s="67">
        <v>980</v>
      </c>
      <c r="F250" s="67">
        <v>5</v>
      </c>
      <c r="G250" s="67">
        <v>3</v>
      </c>
      <c r="H250" s="67">
        <v>980</v>
      </c>
      <c r="I250" s="67">
        <v>2</v>
      </c>
      <c r="J250" s="67">
        <v>3</v>
      </c>
      <c r="K250" s="69">
        <v>278341.86</v>
      </c>
    </row>
    <row r="251" spans="1:11" hidden="1" x14ac:dyDescent="0.25">
      <c r="A251" s="67">
        <v>3690</v>
      </c>
      <c r="B251" s="67">
        <v>2</v>
      </c>
      <c r="C251" s="67">
        <v>2</v>
      </c>
      <c r="D251" s="67">
        <v>0</v>
      </c>
      <c r="E251" s="67">
        <v>840</v>
      </c>
      <c r="F251" s="67">
        <v>5</v>
      </c>
      <c r="G251" s="67">
        <v>3</v>
      </c>
      <c r="H251" s="67">
        <v>840</v>
      </c>
      <c r="I251" s="67">
        <v>1</v>
      </c>
      <c r="J251" s="67">
        <v>3</v>
      </c>
      <c r="K251" s="69">
        <v>-2078.79</v>
      </c>
    </row>
    <row r="252" spans="1:11" hidden="1" x14ac:dyDescent="0.25">
      <c r="A252" s="67">
        <v>3690</v>
      </c>
      <c r="B252" s="67">
        <v>2</v>
      </c>
      <c r="C252" s="67">
        <v>2</v>
      </c>
      <c r="D252" s="67">
        <v>0</v>
      </c>
      <c r="E252" s="67">
        <v>980</v>
      </c>
      <c r="F252" s="67">
        <v>5</v>
      </c>
      <c r="G252" s="67">
        <v>3</v>
      </c>
      <c r="H252" s="67">
        <v>980</v>
      </c>
      <c r="I252" s="67">
        <v>1</v>
      </c>
      <c r="J252" s="67">
        <v>1</v>
      </c>
      <c r="K252" s="69">
        <v>-400.83</v>
      </c>
    </row>
    <row r="253" spans="1:11" hidden="1" x14ac:dyDescent="0.25">
      <c r="A253" s="67">
        <v>3690</v>
      </c>
      <c r="B253" s="67">
        <v>2</v>
      </c>
      <c r="C253" s="67">
        <v>2</v>
      </c>
      <c r="D253" s="67">
        <v>0</v>
      </c>
      <c r="E253" s="67">
        <v>980</v>
      </c>
      <c r="F253" s="67">
        <v>5</v>
      </c>
      <c r="G253" s="67">
        <v>3</v>
      </c>
      <c r="H253" s="67">
        <v>980</v>
      </c>
      <c r="I253" s="67">
        <v>1</v>
      </c>
      <c r="J253" s="67">
        <v>3</v>
      </c>
      <c r="K253" s="69">
        <v>-401102.43</v>
      </c>
    </row>
    <row r="254" spans="1:11" hidden="1" x14ac:dyDescent="0.25">
      <c r="A254" s="67">
        <v>3690</v>
      </c>
      <c r="B254" s="67">
        <v>2</v>
      </c>
      <c r="C254" s="67">
        <v>2</v>
      </c>
      <c r="D254" s="67">
        <v>0</v>
      </c>
      <c r="E254" s="67">
        <v>980</v>
      </c>
      <c r="F254" s="67">
        <v>5</v>
      </c>
      <c r="G254" s="67">
        <v>3</v>
      </c>
      <c r="H254" s="67">
        <v>980</v>
      </c>
      <c r="I254" s="67">
        <v>1</v>
      </c>
      <c r="J254" s="67">
        <v>4</v>
      </c>
      <c r="K254" s="69">
        <v>-6666.91</v>
      </c>
    </row>
    <row r="255" spans="1:11" hidden="1" x14ac:dyDescent="0.25">
      <c r="A255" s="67">
        <v>3692</v>
      </c>
      <c r="B255" s="67">
        <v>2</v>
      </c>
      <c r="C255" s="67">
        <v>3</v>
      </c>
      <c r="D255" s="67">
        <v>0</v>
      </c>
      <c r="E255" s="67">
        <v>840</v>
      </c>
      <c r="F255" s="67">
        <v>5</v>
      </c>
      <c r="G255" s="67">
        <v>3</v>
      </c>
      <c r="H255" s="67">
        <v>840</v>
      </c>
      <c r="I255" s="67">
        <v>1</v>
      </c>
      <c r="J255" s="67">
        <v>3</v>
      </c>
      <c r="K255" s="69">
        <v>-121407.18</v>
      </c>
    </row>
    <row r="256" spans="1:11" hidden="1" x14ac:dyDescent="0.25">
      <c r="A256" s="67">
        <v>3692</v>
      </c>
      <c r="B256" s="67">
        <v>2</v>
      </c>
      <c r="C256" s="67">
        <v>4</v>
      </c>
      <c r="D256" s="67">
        <v>0</v>
      </c>
      <c r="E256" s="67">
        <v>980</v>
      </c>
      <c r="F256" s="67">
        <v>5</v>
      </c>
      <c r="G256" s="67">
        <v>3</v>
      </c>
      <c r="H256" s="67">
        <v>980</v>
      </c>
      <c r="I256" s="67">
        <v>1</v>
      </c>
      <c r="J256" s="67">
        <v>3</v>
      </c>
      <c r="K256" s="69">
        <v>-10319.01</v>
      </c>
    </row>
    <row r="257" spans="1:11" hidden="1" x14ac:dyDescent="0.25">
      <c r="A257" s="67">
        <v>3692</v>
      </c>
      <c r="B257" s="67">
        <v>2</v>
      </c>
      <c r="C257" s="67">
        <v>4</v>
      </c>
      <c r="D257" s="67">
        <v>0</v>
      </c>
      <c r="E257" s="67">
        <v>980</v>
      </c>
      <c r="F257" s="67">
        <v>5</v>
      </c>
      <c r="G257" s="67">
        <v>3</v>
      </c>
      <c r="H257" s="67">
        <v>980</v>
      </c>
      <c r="I257" s="67">
        <v>1</v>
      </c>
      <c r="J257" s="67">
        <v>4</v>
      </c>
      <c r="K257" s="69">
        <v>-921.56</v>
      </c>
    </row>
    <row r="258" spans="1:11" hidden="1" x14ac:dyDescent="0.25">
      <c r="A258" s="67">
        <v>3692</v>
      </c>
      <c r="B258" s="67">
        <v>2</v>
      </c>
      <c r="C258" s="67">
        <v>4</v>
      </c>
      <c r="D258" s="67">
        <v>0</v>
      </c>
      <c r="E258" s="67">
        <v>980</v>
      </c>
      <c r="F258" s="67">
        <v>5</v>
      </c>
      <c r="G258" s="67">
        <v>3</v>
      </c>
      <c r="H258" s="67">
        <v>980</v>
      </c>
      <c r="I258" s="67">
        <v>1</v>
      </c>
      <c r="J258" s="67">
        <v>5</v>
      </c>
      <c r="K258" s="69">
        <v>-46861.16</v>
      </c>
    </row>
    <row r="259" spans="1:11" hidden="1" x14ac:dyDescent="0.25">
      <c r="A259" s="67">
        <v>3692</v>
      </c>
      <c r="B259" s="67">
        <v>2</v>
      </c>
      <c r="C259" s="67">
        <v>4</v>
      </c>
      <c r="D259" s="67">
        <v>0</v>
      </c>
      <c r="E259" s="67">
        <v>980</v>
      </c>
      <c r="F259" s="67">
        <v>9</v>
      </c>
      <c r="G259" s="67">
        <v>3</v>
      </c>
      <c r="H259" s="67">
        <v>980</v>
      </c>
      <c r="I259" s="67">
        <v>2</v>
      </c>
      <c r="J259" s="67">
        <v>5</v>
      </c>
      <c r="K259" s="69">
        <v>849.27</v>
      </c>
    </row>
    <row r="260" spans="1:11" hidden="1" x14ac:dyDescent="0.25">
      <c r="A260" s="67">
        <v>3739</v>
      </c>
      <c r="B260" s="67">
        <v>1</v>
      </c>
      <c r="C260" s="67">
        <v>0</v>
      </c>
      <c r="D260" s="67">
        <v>0</v>
      </c>
      <c r="E260" s="67">
        <v>840</v>
      </c>
      <c r="F260" s="67">
        <v>5</v>
      </c>
      <c r="G260" s="67">
        <v>3</v>
      </c>
      <c r="H260" s="67">
        <v>840</v>
      </c>
      <c r="I260" s="67">
        <v>1</v>
      </c>
      <c r="J260" s="67">
        <v>1</v>
      </c>
      <c r="K260" s="69">
        <v>699167.43</v>
      </c>
    </row>
    <row r="261" spans="1:11" hidden="1" x14ac:dyDescent="0.25">
      <c r="A261" s="67">
        <v>3739</v>
      </c>
      <c r="B261" s="67">
        <v>1</v>
      </c>
      <c r="C261" s="67">
        <v>0</v>
      </c>
      <c r="D261" s="67">
        <v>0</v>
      </c>
      <c r="E261" s="67">
        <v>978</v>
      </c>
      <c r="F261" s="67">
        <v>5</v>
      </c>
      <c r="G261" s="67">
        <v>3</v>
      </c>
      <c r="H261" s="67">
        <v>978</v>
      </c>
      <c r="I261" s="67">
        <v>1</v>
      </c>
      <c r="J261" s="67">
        <v>1</v>
      </c>
      <c r="K261" s="69">
        <v>68245.279999999999</v>
      </c>
    </row>
    <row r="262" spans="1:11" hidden="1" x14ac:dyDescent="0.25">
      <c r="A262" s="67">
        <v>3739</v>
      </c>
      <c r="B262" s="67">
        <v>1</v>
      </c>
      <c r="C262" s="67">
        <v>0</v>
      </c>
      <c r="D262" s="67">
        <v>0</v>
      </c>
      <c r="E262" s="67">
        <v>980</v>
      </c>
      <c r="F262" s="67">
        <v>5</v>
      </c>
      <c r="G262" s="67">
        <v>3</v>
      </c>
      <c r="H262" s="67">
        <v>980</v>
      </c>
      <c r="I262" s="67">
        <v>1</v>
      </c>
      <c r="J262" s="67">
        <v>1</v>
      </c>
      <c r="K262" s="69">
        <v>147536.03</v>
      </c>
    </row>
    <row r="263" spans="1:11" hidden="1" x14ac:dyDescent="0.25">
      <c r="A263" s="67">
        <v>3739</v>
      </c>
      <c r="B263" s="67">
        <v>2</v>
      </c>
      <c r="C263" s="67">
        <v>0</v>
      </c>
      <c r="D263" s="67">
        <v>0</v>
      </c>
      <c r="E263" s="67">
        <v>980</v>
      </c>
      <c r="F263" s="67">
        <v>5</v>
      </c>
      <c r="G263" s="67">
        <v>3</v>
      </c>
      <c r="H263" s="67">
        <v>980</v>
      </c>
      <c r="I263" s="67">
        <v>1</v>
      </c>
      <c r="J263" s="67">
        <v>1</v>
      </c>
      <c r="K263" s="69">
        <v>-3893901.15</v>
      </c>
    </row>
    <row r="264" spans="1:11" hidden="1" x14ac:dyDescent="0.25">
      <c r="A264" s="67">
        <v>3739</v>
      </c>
      <c r="B264" s="67">
        <v>2</v>
      </c>
      <c r="C264" s="67">
        <v>0</v>
      </c>
      <c r="D264" s="67">
        <v>0</v>
      </c>
      <c r="E264" s="67">
        <v>980</v>
      </c>
      <c r="F264" s="67">
        <v>5</v>
      </c>
      <c r="G264" s="67">
        <v>3</v>
      </c>
      <c r="H264" s="67">
        <v>980</v>
      </c>
      <c r="I264" s="67">
        <v>1</v>
      </c>
      <c r="J264" s="67">
        <v>3</v>
      </c>
      <c r="K264" s="69">
        <v>-1036547.86</v>
      </c>
    </row>
    <row r="265" spans="1:11" hidden="1" x14ac:dyDescent="0.25">
      <c r="A265" s="67">
        <v>3739</v>
      </c>
      <c r="B265" s="67">
        <v>2</v>
      </c>
      <c r="C265" s="67">
        <v>0</v>
      </c>
      <c r="D265" s="67">
        <v>0</v>
      </c>
      <c r="E265" s="67">
        <v>980</v>
      </c>
      <c r="F265" s="67">
        <v>5</v>
      </c>
      <c r="G265" s="67">
        <v>3</v>
      </c>
      <c r="H265" s="67">
        <v>980</v>
      </c>
      <c r="I265" s="67">
        <v>1</v>
      </c>
      <c r="J265" s="67">
        <v>4</v>
      </c>
      <c r="K265" s="69">
        <v>-22288.46</v>
      </c>
    </row>
    <row r="266" spans="1:11" hidden="1" x14ac:dyDescent="0.25">
      <c r="A266" s="67">
        <v>4400</v>
      </c>
      <c r="B266" s="67">
        <v>1</v>
      </c>
      <c r="C266" s="67">
        <v>0</v>
      </c>
      <c r="D266" s="67">
        <v>0</v>
      </c>
      <c r="E266" s="67">
        <v>980</v>
      </c>
      <c r="F266" s="67">
        <v>5</v>
      </c>
      <c r="G266" s="67">
        <v>3</v>
      </c>
      <c r="H266" s="67">
        <v>980</v>
      </c>
      <c r="I266" s="67">
        <v>0</v>
      </c>
      <c r="J266" s="67">
        <v>1</v>
      </c>
      <c r="K266" s="69">
        <v>54947857.369999997</v>
      </c>
    </row>
    <row r="267" spans="1:11" hidden="1" x14ac:dyDescent="0.25">
      <c r="A267" s="67">
        <v>4409</v>
      </c>
      <c r="B267" s="67">
        <v>2</v>
      </c>
      <c r="C267" s="67">
        <v>0</v>
      </c>
      <c r="D267" s="67">
        <v>0</v>
      </c>
      <c r="E267" s="67">
        <v>980</v>
      </c>
      <c r="F267" s="67">
        <v>5</v>
      </c>
      <c r="G267" s="67">
        <v>3</v>
      </c>
      <c r="H267" s="67">
        <v>980</v>
      </c>
      <c r="I267" s="67">
        <v>0</v>
      </c>
      <c r="J267" s="67">
        <v>1</v>
      </c>
      <c r="K267" s="69">
        <v>-26638440.059999999</v>
      </c>
    </row>
    <row r="268" spans="1:11" hidden="1" x14ac:dyDescent="0.25">
      <c r="A268" s="67">
        <v>4410</v>
      </c>
      <c r="B268" s="67">
        <v>1</v>
      </c>
      <c r="C268" s="67">
        <v>0</v>
      </c>
      <c r="D268" s="67">
        <v>0</v>
      </c>
      <c r="E268" s="67">
        <v>980</v>
      </c>
      <c r="F268" s="67">
        <v>5</v>
      </c>
      <c r="G268" s="67">
        <v>3</v>
      </c>
      <c r="H268" s="67">
        <v>980</v>
      </c>
      <c r="I268" s="67">
        <v>0</v>
      </c>
      <c r="J268" s="67">
        <v>1</v>
      </c>
      <c r="K268" s="69">
        <v>282019600</v>
      </c>
    </row>
    <row r="269" spans="1:11" hidden="1" x14ac:dyDescent="0.25">
      <c r="A269" s="67">
        <v>4430</v>
      </c>
      <c r="B269" s="67">
        <v>1</v>
      </c>
      <c r="C269" s="67">
        <v>0</v>
      </c>
      <c r="D269" s="67">
        <v>0</v>
      </c>
      <c r="E269" s="67">
        <v>980</v>
      </c>
      <c r="F269" s="67">
        <v>5</v>
      </c>
      <c r="G269" s="67">
        <v>3</v>
      </c>
      <c r="H269" s="67">
        <v>980</v>
      </c>
      <c r="I269" s="67">
        <v>0</v>
      </c>
      <c r="J269" s="67">
        <v>1</v>
      </c>
      <c r="K269" s="69">
        <v>5667453.6100000003</v>
      </c>
    </row>
    <row r="270" spans="1:11" hidden="1" x14ac:dyDescent="0.25">
      <c r="A270" s="67">
        <v>4500</v>
      </c>
      <c r="B270" s="67">
        <v>1</v>
      </c>
      <c r="C270" s="67">
        <v>0</v>
      </c>
      <c r="D270" s="67">
        <v>0</v>
      </c>
      <c r="E270" s="67">
        <v>980</v>
      </c>
      <c r="F270" s="67">
        <v>5</v>
      </c>
      <c r="G270" s="67">
        <v>3</v>
      </c>
      <c r="H270" s="67">
        <v>980</v>
      </c>
      <c r="I270" s="67">
        <v>0</v>
      </c>
      <c r="J270" s="67">
        <v>1</v>
      </c>
      <c r="K270" s="69">
        <v>10933102.699999999</v>
      </c>
    </row>
    <row r="271" spans="1:11" hidden="1" x14ac:dyDescent="0.25">
      <c r="A271" s="67">
        <v>4509</v>
      </c>
      <c r="B271" s="67">
        <v>2</v>
      </c>
      <c r="C271" s="67">
        <v>0</v>
      </c>
      <c r="D271" s="67">
        <v>0</v>
      </c>
      <c r="E271" s="67">
        <v>980</v>
      </c>
      <c r="F271" s="67">
        <v>5</v>
      </c>
      <c r="G271" s="67">
        <v>3</v>
      </c>
      <c r="H271" s="67">
        <v>980</v>
      </c>
      <c r="I271" s="67">
        <v>0</v>
      </c>
      <c r="J271" s="67">
        <v>1</v>
      </c>
      <c r="K271" s="69">
        <v>-7748119.6500000004</v>
      </c>
    </row>
    <row r="272" spans="1:11" hidden="1" x14ac:dyDescent="0.25">
      <c r="A272" s="67">
        <v>4530</v>
      </c>
      <c r="B272" s="67">
        <v>1</v>
      </c>
      <c r="C272" s="67">
        <v>0</v>
      </c>
      <c r="D272" s="67">
        <v>0</v>
      </c>
      <c r="E272" s="67">
        <v>980</v>
      </c>
      <c r="F272" s="67">
        <v>5</v>
      </c>
      <c r="G272" s="67">
        <v>3</v>
      </c>
      <c r="H272" s="67">
        <v>980</v>
      </c>
      <c r="I272" s="67">
        <v>0</v>
      </c>
      <c r="J272" s="67">
        <v>1</v>
      </c>
      <c r="K272" s="69">
        <v>96317.62</v>
      </c>
    </row>
    <row r="273" spans="1:11" hidden="1" x14ac:dyDescent="0.25">
      <c r="A273" s="67">
        <v>9000</v>
      </c>
      <c r="B273" s="67">
        <v>1</v>
      </c>
      <c r="C273" s="67">
        <v>2</v>
      </c>
      <c r="D273" s="67">
        <v>0</v>
      </c>
      <c r="E273" s="67">
        <v>840</v>
      </c>
      <c r="F273" s="67">
        <v>5</v>
      </c>
      <c r="G273" s="67">
        <v>3</v>
      </c>
      <c r="H273" s="67">
        <v>840</v>
      </c>
      <c r="I273" s="67">
        <v>1</v>
      </c>
      <c r="J273" s="67">
        <v>3</v>
      </c>
      <c r="K273" s="69">
        <v>9596789.5899999999</v>
      </c>
    </row>
    <row r="274" spans="1:11" hidden="1" x14ac:dyDescent="0.25">
      <c r="A274" s="67">
        <v>9000</v>
      </c>
      <c r="B274" s="67">
        <v>1</v>
      </c>
      <c r="C274" s="67">
        <v>2</v>
      </c>
      <c r="D274" s="67">
        <v>0</v>
      </c>
      <c r="E274" s="67">
        <v>980</v>
      </c>
      <c r="F274" s="67">
        <v>5</v>
      </c>
      <c r="G274" s="67">
        <v>3</v>
      </c>
      <c r="H274" s="67">
        <v>980</v>
      </c>
      <c r="I274" s="67">
        <v>1</v>
      </c>
      <c r="J274" s="67">
        <v>1</v>
      </c>
      <c r="K274" s="69">
        <v>918498.98</v>
      </c>
    </row>
    <row r="275" spans="1:11" hidden="1" x14ac:dyDescent="0.25">
      <c r="A275" s="67">
        <v>9000</v>
      </c>
      <c r="B275" s="67">
        <v>1</v>
      </c>
      <c r="C275" s="67">
        <v>2</v>
      </c>
      <c r="D275" s="67">
        <v>0</v>
      </c>
      <c r="E275" s="67">
        <v>980</v>
      </c>
      <c r="F275" s="67">
        <v>5</v>
      </c>
      <c r="G275" s="67">
        <v>3</v>
      </c>
      <c r="H275" s="67">
        <v>980</v>
      </c>
      <c r="I275" s="67">
        <v>1</v>
      </c>
      <c r="J275" s="67">
        <v>3</v>
      </c>
      <c r="K275" s="69">
        <v>916947130.49000001</v>
      </c>
    </row>
    <row r="276" spans="1:11" hidden="1" x14ac:dyDescent="0.25">
      <c r="A276" s="67">
        <v>9000</v>
      </c>
      <c r="B276" s="67">
        <v>1</v>
      </c>
      <c r="C276" s="67">
        <v>2</v>
      </c>
      <c r="D276" s="67">
        <v>0</v>
      </c>
      <c r="E276" s="67">
        <v>980</v>
      </c>
      <c r="F276" s="67">
        <v>5</v>
      </c>
      <c r="G276" s="67">
        <v>3</v>
      </c>
      <c r="H276" s="67">
        <v>980</v>
      </c>
      <c r="I276" s="67">
        <v>1</v>
      </c>
      <c r="J276" s="67">
        <v>4</v>
      </c>
      <c r="K276" s="69">
        <v>14207189.18</v>
      </c>
    </row>
    <row r="277" spans="1:11" hidden="1" x14ac:dyDescent="0.25">
      <c r="A277" s="67">
        <v>9000</v>
      </c>
      <c r="B277" s="67">
        <v>1</v>
      </c>
      <c r="C277" s="67">
        <v>2</v>
      </c>
      <c r="D277" s="67">
        <v>0</v>
      </c>
      <c r="E277" s="67">
        <v>980</v>
      </c>
      <c r="F277" s="67">
        <v>5</v>
      </c>
      <c r="G277" s="67">
        <v>3</v>
      </c>
      <c r="H277" s="67">
        <v>980</v>
      </c>
      <c r="I277" s="67">
        <v>2</v>
      </c>
      <c r="J277" s="67">
        <v>3</v>
      </c>
      <c r="K277" s="69">
        <v>378610.57</v>
      </c>
    </row>
    <row r="278" spans="1:11" hidden="1" x14ac:dyDescent="0.25">
      <c r="A278" s="67">
        <v>9031</v>
      </c>
      <c r="B278" s="67">
        <v>2</v>
      </c>
      <c r="C278" s="67">
        <v>0</v>
      </c>
      <c r="D278" s="67">
        <v>9</v>
      </c>
      <c r="E278" s="67">
        <v>840</v>
      </c>
      <c r="F278" s="67">
        <v>9</v>
      </c>
      <c r="G278" s="67">
        <v>3</v>
      </c>
      <c r="H278" s="67">
        <v>840</v>
      </c>
      <c r="I278" s="67">
        <v>1</v>
      </c>
      <c r="J278" s="67">
        <v>3</v>
      </c>
      <c r="K278" s="69">
        <v>552921184.41999996</v>
      </c>
    </row>
    <row r="279" spans="1:11" hidden="1" x14ac:dyDescent="0.25">
      <c r="A279" s="67">
        <v>9031</v>
      </c>
      <c r="B279" s="67">
        <v>2</v>
      </c>
      <c r="C279" s="67">
        <v>0</v>
      </c>
      <c r="D279" s="67">
        <v>9</v>
      </c>
      <c r="E279" s="67">
        <v>840</v>
      </c>
      <c r="F279" s="67">
        <v>9</v>
      </c>
      <c r="G279" s="67">
        <v>3</v>
      </c>
      <c r="H279" s="67">
        <v>840</v>
      </c>
      <c r="I279" s="67">
        <v>1</v>
      </c>
      <c r="J279" s="67">
        <v>4</v>
      </c>
      <c r="K279" s="69">
        <v>20954353.640000001</v>
      </c>
    </row>
    <row r="280" spans="1:11" hidden="1" x14ac:dyDescent="0.25">
      <c r="A280" s="67">
        <v>9031</v>
      </c>
      <c r="B280" s="67">
        <v>2</v>
      </c>
      <c r="C280" s="67">
        <v>0</v>
      </c>
      <c r="D280" s="67">
        <v>9</v>
      </c>
      <c r="E280" s="67">
        <v>840</v>
      </c>
      <c r="F280" s="67">
        <v>9</v>
      </c>
      <c r="G280" s="67">
        <v>3</v>
      </c>
      <c r="H280" s="67">
        <v>840</v>
      </c>
      <c r="I280" s="67">
        <v>1</v>
      </c>
      <c r="J280" s="67">
        <v>5</v>
      </c>
      <c r="K280" s="69">
        <v>3090688.08</v>
      </c>
    </row>
    <row r="281" spans="1:11" hidden="1" x14ac:dyDescent="0.25">
      <c r="A281" s="67">
        <v>9031</v>
      </c>
      <c r="B281" s="67">
        <v>2</v>
      </c>
      <c r="C281" s="67">
        <v>0</v>
      </c>
      <c r="D281" s="67">
        <v>9</v>
      </c>
      <c r="E281" s="67">
        <v>978</v>
      </c>
      <c r="F281" s="67">
        <v>9</v>
      </c>
      <c r="G281" s="67">
        <v>3</v>
      </c>
      <c r="H281" s="67">
        <v>978</v>
      </c>
      <c r="I281" s="67">
        <v>1</v>
      </c>
      <c r="J281" s="67">
        <v>3</v>
      </c>
      <c r="K281" s="69">
        <v>148079772.71000001</v>
      </c>
    </row>
    <row r="282" spans="1:11" hidden="1" x14ac:dyDescent="0.25">
      <c r="A282" s="67">
        <v>9031</v>
      </c>
      <c r="B282" s="67">
        <v>2</v>
      </c>
      <c r="C282" s="67">
        <v>0</v>
      </c>
      <c r="D282" s="67">
        <v>9</v>
      </c>
      <c r="E282" s="67">
        <v>980</v>
      </c>
      <c r="F282" s="67">
        <v>9</v>
      </c>
      <c r="G282" s="67">
        <v>3</v>
      </c>
      <c r="H282" s="67">
        <v>980</v>
      </c>
      <c r="I282" s="67">
        <v>1</v>
      </c>
      <c r="J282" s="67">
        <v>3</v>
      </c>
      <c r="K282" s="69">
        <v>251488705.06999999</v>
      </c>
    </row>
    <row r="283" spans="1:11" hidden="1" x14ac:dyDescent="0.25">
      <c r="A283" s="67">
        <v>9031</v>
      </c>
      <c r="B283" s="67">
        <v>2</v>
      </c>
      <c r="C283" s="67">
        <v>0</v>
      </c>
      <c r="D283" s="67">
        <v>9</v>
      </c>
      <c r="E283" s="67">
        <v>980</v>
      </c>
      <c r="F283" s="67">
        <v>9</v>
      </c>
      <c r="G283" s="67">
        <v>3</v>
      </c>
      <c r="H283" s="67">
        <v>980</v>
      </c>
      <c r="I283" s="67">
        <v>1</v>
      </c>
      <c r="J283" s="67">
        <v>4</v>
      </c>
      <c r="K283" s="69">
        <v>39102159.280000001</v>
      </c>
    </row>
    <row r="284" spans="1:11" hidden="1" x14ac:dyDescent="0.25">
      <c r="A284" s="67">
        <v>9031</v>
      </c>
      <c r="B284" s="67">
        <v>2</v>
      </c>
      <c r="C284" s="67">
        <v>0</v>
      </c>
      <c r="D284" s="67">
        <v>9</v>
      </c>
      <c r="E284" s="67">
        <v>980</v>
      </c>
      <c r="F284" s="67">
        <v>9</v>
      </c>
      <c r="G284" s="67">
        <v>3</v>
      </c>
      <c r="H284" s="67">
        <v>980</v>
      </c>
      <c r="I284" s="67">
        <v>1</v>
      </c>
      <c r="J284" s="67">
        <v>5</v>
      </c>
      <c r="K284" s="69">
        <v>71741666</v>
      </c>
    </row>
    <row r="285" spans="1:11" hidden="1" x14ac:dyDescent="0.25">
      <c r="A285" s="67">
        <v>9036</v>
      </c>
      <c r="B285" s="67">
        <v>2</v>
      </c>
      <c r="C285" s="67">
        <v>0</v>
      </c>
      <c r="D285" s="67">
        <v>1</v>
      </c>
      <c r="E285" s="67">
        <v>980</v>
      </c>
      <c r="F285" s="67">
        <v>5</v>
      </c>
      <c r="G285" s="67">
        <v>3</v>
      </c>
      <c r="H285" s="67">
        <v>980</v>
      </c>
      <c r="I285" s="67">
        <v>1</v>
      </c>
      <c r="J285" s="67">
        <v>3</v>
      </c>
      <c r="K285" s="69">
        <v>-2733506.67</v>
      </c>
    </row>
    <row r="286" spans="1:11" hidden="1" x14ac:dyDescent="0.25">
      <c r="A286" s="67">
        <v>9036</v>
      </c>
      <c r="B286" s="67">
        <v>2</v>
      </c>
      <c r="C286" s="67">
        <v>0</v>
      </c>
      <c r="D286" s="67">
        <v>9</v>
      </c>
      <c r="E286" s="67">
        <v>840</v>
      </c>
      <c r="F286" s="67">
        <v>9</v>
      </c>
      <c r="G286" s="67">
        <v>3</v>
      </c>
      <c r="H286" s="67">
        <v>840</v>
      </c>
      <c r="I286" s="67">
        <v>1</v>
      </c>
      <c r="J286" s="67">
        <v>3</v>
      </c>
      <c r="K286" s="69">
        <v>19193579.18</v>
      </c>
    </row>
    <row r="287" spans="1:11" hidden="1" x14ac:dyDescent="0.25">
      <c r="A287" s="67">
        <v>9036</v>
      </c>
      <c r="B287" s="67">
        <v>2</v>
      </c>
      <c r="C287" s="67">
        <v>0</v>
      </c>
      <c r="D287" s="67">
        <v>9</v>
      </c>
      <c r="E287" s="67">
        <v>980</v>
      </c>
      <c r="F287" s="67">
        <v>9</v>
      </c>
      <c r="G287" s="67">
        <v>3</v>
      </c>
      <c r="H287" s="67">
        <v>980</v>
      </c>
      <c r="I287" s="67">
        <v>1</v>
      </c>
      <c r="J287" s="67">
        <v>1</v>
      </c>
      <c r="K287" s="69">
        <v>854898.98</v>
      </c>
    </row>
    <row r="288" spans="1:11" hidden="1" x14ac:dyDescent="0.25">
      <c r="A288" s="67">
        <v>9036</v>
      </c>
      <c r="B288" s="67">
        <v>2</v>
      </c>
      <c r="C288" s="67">
        <v>0</v>
      </c>
      <c r="D288" s="67">
        <v>9</v>
      </c>
      <c r="E288" s="67">
        <v>980</v>
      </c>
      <c r="F288" s="67">
        <v>9</v>
      </c>
      <c r="G288" s="67">
        <v>3</v>
      </c>
      <c r="H288" s="67">
        <v>980</v>
      </c>
      <c r="I288" s="67">
        <v>1</v>
      </c>
      <c r="J288" s="67">
        <v>3</v>
      </c>
      <c r="K288" s="69">
        <v>835679138.42999995</v>
      </c>
    </row>
    <row r="289" spans="1:11" hidden="1" x14ac:dyDescent="0.25">
      <c r="A289" s="67">
        <v>9122</v>
      </c>
      <c r="B289" s="67">
        <v>1</v>
      </c>
      <c r="C289" s="67">
        <v>3</v>
      </c>
      <c r="D289" s="67">
        <v>0</v>
      </c>
      <c r="E289" s="67">
        <v>840</v>
      </c>
      <c r="F289" s="67">
        <v>5</v>
      </c>
      <c r="G289" s="67">
        <v>3</v>
      </c>
      <c r="H289" s="67">
        <v>840</v>
      </c>
      <c r="I289" s="67">
        <v>1</v>
      </c>
      <c r="J289" s="67">
        <v>3</v>
      </c>
      <c r="K289" s="69">
        <v>42000751.909999996</v>
      </c>
    </row>
    <row r="290" spans="1:11" hidden="1" x14ac:dyDescent="0.25">
      <c r="A290" s="67">
        <v>9129</v>
      </c>
      <c r="B290" s="67">
        <v>1</v>
      </c>
      <c r="C290" s="67">
        <v>4</v>
      </c>
      <c r="D290" s="67">
        <v>1</v>
      </c>
      <c r="E290" s="67">
        <v>980</v>
      </c>
      <c r="F290" s="67">
        <v>5</v>
      </c>
      <c r="G290" s="67">
        <v>3</v>
      </c>
      <c r="H290" s="67">
        <v>980</v>
      </c>
      <c r="I290" s="67">
        <v>1</v>
      </c>
      <c r="J290" s="67">
        <v>3</v>
      </c>
      <c r="K290" s="69">
        <v>6984690.8499999996</v>
      </c>
    </row>
    <row r="291" spans="1:11" hidden="1" x14ac:dyDescent="0.25">
      <c r="A291" s="67">
        <v>9129</v>
      </c>
      <c r="B291" s="67">
        <v>1</v>
      </c>
      <c r="C291" s="67">
        <v>4</v>
      </c>
      <c r="D291" s="67">
        <v>1</v>
      </c>
      <c r="E291" s="67">
        <v>980</v>
      </c>
      <c r="F291" s="67">
        <v>5</v>
      </c>
      <c r="G291" s="67">
        <v>3</v>
      </c>
      <c r="H291" s="67">
        <v>980</v>
      </c>
      <c r="I291" s="67">
        <v>1</v>
      </c>
      <c r="J291" s="67">
        <v>4</v>
      </c>
      <c r="K291" s="69">
        <v>152242.79999999999</v>
      </c>
    </row>
    <row r="292" spans="1:11" hidden="1" x14ac:dyDescent="0.25">
      <c r="A292" s="67">
        <v>9129</v>
      </c>
      <c r="B292" s="67">
        <v>1</v>
      </c>
      <c r="C292" s="67">
        <v>4</v>
      </c>
      <c r="D292" s="67">
        <v>1</v>
      </c>
      <c r="E292" s="67">
        <v>980</v>
      </c>
      <c r="F292" s="67">
        <v>5</v>
      </c>
      <c r="G292" s="67">
        <v>3</v>
      </c>
      <c r="H292" s="67">
        <v>980</v>
      </c>
      <c r="I292" s="67">
        <v>1</v>
      </c>
      <c r="J292" s="67">
        <v>5</v>
      </c>
      <c r="K292" s="69">
        <v>8113190.7400000002</v>
      </c>
    </row>
    <row r="293" spans="1:11" hidden="1" x14ac:dyDescent="0.25">
      <c r="A293" s="67">
        <v>9129</v>
      </c>
      <c r="B293" s="67">
        <v>1</v>
      </c>
      <c r="C293" s="67">
        <v>4</v>
      </c>
      <c r="D293" s="67">
        <v>9</v>
      </c>
      <c r="E293" s="67">
        <v>840</v>
      </c>
      <c r="F293" s="67">
        <v>1</v>
      </c>
      <c r="G293" s="67">
        <v>3</v>
      </c>
      <c r="H293" s="67">
        <v>840</v>
      </c>
      <c r="I293" s="67">
        <v>1</v>
      </c>
      <c r="J293" s="67">
        <v>3</v>
      </c>
      <c r="K293" s="69">
        <v>204818932.74000001</v>
      </c>
    </row>
    <row r="294" spans="1:11" hidden="1" x14ac:dyDescent="0.25">
      <c r="A294" s="67">
        <v>9129</v>
      </c>
      <c r="B294" s="67">
        <v>1</v>
      </c>
      <c r="C294" s="67">
        <v>4</v>
      </c>
      <c r="D294" s="67">
        <v>9</v>
      </c>
      <c r="E294" s="67">
        <v>978</v>
      </c>
      <c r="F294" s="67">
        <v>1</v>
      </c>
      <c r="G294" s="67">
        <v>3</v>
      </c>
      <c r="H294" s="67">
        <v>978</v>
      </c>
      <c r="I294" s="67">
        <v>1</v>
      </c>
      <c r="J294" s="67">
        <v>3</v>
      </c>
      <c r="K294" s="69">
        <v>0.33</v>
      </c>
    </row>
    <row r="295" spans="1:11" hidden="1" x14ac:dyDescent="0.25">
      <c r="A295" s="67">
        <v>9129</v>
      </c>
      <c r="B295" s="67">
        <v>1</v>
      </c>
      <c r="C295" s="67">
        <v>4</v>
      </c>
      <c r="D295" s="67">
        <v>9</v>
      </c>
      <c r="E295" s="67">
        <v>980</v>
      </c>
      <c r="F295" s="67">
        <v>1</v>
      </c>
      <c r="G295" s="67">
        <v>3</v>
      </c>
      <c r="H295" s="67">
        <v>980</v>
      </c>
      <c r="I295" s="67">
        <v>1</v>
      </c>
      <c r="J295" s="67">
        <v>3</v>
      </c>
      <c r="K295" s="69">
        <v>196651683.91999999</v>
      </c>
    </row>
    <row r="296" spans="1:11" hidden="1" x14ac:dyDescent="0.25">
      <c r="A296" s="67">
        <v>9129</v>
      </c>
      <c r="B296" s="67">
        <v>1</v>
      </c>
      <c r="C296" s="67">
        <v>4</v>
      </c>
      <c r="D296" s="67">
        <v>9</v>
      </c>
      <c r="E296" s="67">
        <v>980</v>
      </c>
      <c r="F296" s="67">
        <v>1</v>
      </c>
      <c r="G296" s="67">
        <v>3</v>
      </c>
      <c r="H296" s="67">
        <v>980</v>
      </c>
      <c r="I296" s="67">
        <v>1</v>
      </c>
      <c r="J296" s="67">
        <v>5</v>
      </c>
      <c r="K296" s="69">
        <v>2005000.54</v>
      </c>
    </row>
    <row r="297" spans="1:11" x14ac:dyDescent="0.25">
      <c r="A297" s="67">
        <v>9208</v>
      </c>
      <c r="B297" s="67">
        <v>1</v>
      </c>
      <c r="C297" s="67">
        <v>0</v>
      </c>
      <c r="D297" s="67">
        <v>2</v>
      </c>
      <c r="E297" s="67">
        <v>840</v>
      </c>
      <c r="F297" s="67">
        <v>4</v>
      </c>
      <c r="G297" s="67">
        <v>3</v>
      </c>
      <c r="H297" s="67">
        <v>840</v>
      </c>
      <c r="I297" s="67">
        <v>1</v>
      </c>
      <c r="J297" s="67">
        <v>1</v>
      </c>
      <c r="K297" s="69">
        <v>50207591.359999999</v>
      </c>
    </row>
    <row r="298" spans="1:11" x14ac:dyDescent="0.25">
      <c r="A298" s="67">
        <v>9208</v>
      </c>
      <c r="B298" s="67">
        <v>1</v>
      </c>
      <c r="C298" s="67">
        <v>0</v>
      </c>
      <c r="D298" s="67">
        <v>2</v>
      </c>
      <c r="E298" s="67">
        <v>980</v>
      </c>
      <c r="F298" s="67">
        <v>4</v>
      </c>
      <c r="G298" s="67">
        <v>3</v>
      </c>
      <c r="H298" s="67">
        <v>980</v>
      </c>
      <c r="I298" s="67">
        <v>1</v>
      </c>
      <c r="J298" s="67">
        <v>1</v>
      </c>
      <c r="K298" s="69">
        <v>229167344.75</v>
      </c>
    </row>
    <row r="299" spans="1:11" hidden="1" x14ac:dyDescent="0.25">
      <c r="A299" s="67">
        <v>9500</v>
      </c>
      <c r="B299" s="67">
        <v>1</v>
      </c>
      <c r="C299" s="67">
        <v>0</v>
      </c>
      <c r="D299" s="67">
        <v>1</v>
      </c>
      <c r="E299" s="67">
        <v>840</v>
      </c>
      <c r="F299" s="67">
        <v>5</v>
      </c>
      <c r="G299" s="67">
        <v>3</v>
      </c>
      <c r="H299" s="67">
        <v>840</v>
      </c>
      <c r="I299" s="67">
        <v>0</v>
      </c>
      <c r="J299" s="67">
        <v>3</v>
      </c>
      <c r="K299" s="69">
        <v>-1144421861.52</v>
      </c>
    </row>
    <row r="300" spans="1:11" hidden="1" x14ac:dyDescent="0.25">
      <c r="A300" s="67">
        <v>9500</v>
      </c>
      <c r="B300" s="67">
        <v>1</v>
      </c>
      <c r="C300" s="67">
        <v>0</v>
      </c>
      <c r="D300" s="67">
        <v>1</v>
      </c>
      <c r="E300" s="67">
        <v>840</v>
      </c>
      <c r="F300" s="67">
        <v>5</v>
      </c>
      <c r="G300" s="67">
        <v>3</v>
      </c>
      <c r="H300" s="67">
        <v>840</v>
      </c>
      <c r="I300" s="67">
        <v>0</v>
      </c>
      <c r="J300" s="67">
        <v>4</v>
      </c>
      <c r="K300" s="69">
        <v>-5463290.7599999998</v>
      </c>
    </row>
    <row r="301" spans="1:11" hidden="1" x14ac:dyDescent="0.25">
      <c r="A301" s="67">
        <v>9500</v>
      </c>
      <c r="B301" s="67">
        <v>1</v>
      </c>
      <c r="C301" s="67">
        <v>0</v>
      </c>
      <c r="D301" s="67">
        <v>1</v>
      </c>
      <c r="E301" s="67">
        <v>840</v>
      </c>
      <c r="F301" s="67">
        <v>5</v>
      </c>
      <c r="G301" s="67">
        <v>3</v>
      </c>
      <c r="H301" s="67">
        <v>840</v>
      </c>
      <c r="I301" s="67">
        <v>0</v>
      </c>
      <c r="J301" s="67">
        <v>5</v>
      </c>
      <c r="K301" s="69">
        <v>-542919.5</v>
      </c>
    </row>
    <row r="302" spans="1:11" hidden="1" x14ac:dyDescent="0.25">
      <c r="A302" s="67">
        <v>9500</v>
      </c>
      <c r="B302" s="67">
        <v>1</v>
      </c>
      <c r="C302" s="67">
        <v>0</v>
      </c>
      <c r="D302" s="67">
        <v>1</v>
      </c>
      <c r="E302" s="67">
        <v>978</v>
      </c>
      <c r="F302" s="67">
        <v>5</v>
      </c>
      <c r="G302" s="67">
        <v>3</v>
      </c>
      <c r="H302" s="67">
        <v>978</v>
      </c>
      <c r="I302" s="67">
        <v>0</v>
      </c>
      <c r="J302" s="67">
        <v>3</v>
      </c>
      <c r="K302" s="69">
        <v>-173470854.97999999</v>
      </c>
    </row>
    <row r="303" spans="1:11" hidden="1" x14ac:dyDescent="0.25">
      <c r="A303" s="67">
        <v>9500</v>
      </c>
      <c r="B303" s="67">
        <v>1</v>
      </c>
      <c r="C303" s="67">
        <v>0</v>
      </c>
      <c r="D303" s="67">
        <v>1</v>
      </c>
      <c r="E303" s="67">
        <v>978</v>
      </c>
      <c r="F303" s="67">
        <v>5</v>
      </c>
      <c r="G303" s="67">
        <v>3</v>
      </c>
      <c r="H303" s="67">
        <v>978</v>
      </c>
      <c r="I303" s="67">
        <v>0</v>
      </c>
      <c r="J303" s="67">
        <v>4</v>
      </c>
      <c r="K303" s="69">
        <v>-1076685.19</v>
      </c>
    </row>
    <row r="304" spans="1:11" hidden="1" x14ac:dyDescent="0.25">
      <c r="A304" s="67">
        <v>9500</v>
      </c>
      <c r="B304" s="67">
        <v>1</v>
      </c>
      <c r="C304" s="67">
        <v>0</v>
      </c>
      <c r="D304" s="67">
        <v>1</v>
      </c>
      <c r="E304" s="67">
        <v>980</v>
      </c>
      <c r="F304" s="67">
        <v>5</v>
      </c>
      <c r="G304" s="67">
        <v>3</v>
      </c>
      <c r="H304" s="67">
        <v>980</v>
      </c>
      <c r="I304" s="67">
        <v>0</v>
      </c>
      <c r="J304" s="67">
        <v>3</v>
      </c>
      <c r="K304" s="69">
        <v>-80526342.629999995</v>
      </c>
    </row>
    <row r="305" spans="1:14" hidden="1" x14ac:dyDescent="0.25">
      <c r="A305" s="67">
        <v>9500</v>
      </c>
      <c r="B305" s="67">
        <v>1</v>
      </c>
      <c r="C305" s="67">
        <v>0</v>
      </c>
      <c r="D305" s="67">
        <v>1</v>
      </c>
      <c r="E305" s="67">
        <v>980</v>
      </c>
      <c r="F305" s="67">
        <v>5</v>
      </c>
      <c r="G305" s="67">
        <v>3</v>
      </c>
      <c r="H305" s="67">
        <v>980</v>
      </c>
      <c r="I305" s="67">
        <v>0</v>
      </c>
      <c r="J305" s="67">
        <v>4</v>
      </c>
      <c r="K305" s="69">
        <v>-3547669.97</v>
      </c>
    </row>
    <row r="306" spans="1:14" hidden="1" x14ac:dyDescent="0.25">
      <c r="A306" s="67">
        <v>9500</v>
      </c>
      <c r="B306" s="67">
        <v>1</v>
      </c>
      <c r="C306" s="67">
        <v>0</v>
      </c>
      <c r="D306" s="67">
        <v>1</v>
      </c>
      <c r="E306" s="67">
        <v>980</v>
      </c>
      <c r="F306" s="67">
        <v>5</v>
      </c>
      <c r="G306" s="67">
        <v>3</v>
      </c>
      <c r="H306" s="67">
        <v>980</v>
      </c>
      <c r="I306" s="67">
        <v>0</v>
      </c>
      <c r="J306" s="67">
        <v>5</v>
      </c>
      <c r="K306" s="69">
        <v>-869786.54</v>
      </c>
    </row>
    <row r="307" spans="1:14" hidden="1" x14ac:dyDescent="0.25">
      <c r="A307" s="67">
        <v>9500</v>
      </c>
      <c r="B307" s="67">
        <v>1</v>
      </c>
      <c r="C307" s="67">
        <v>0</v>
      </c>
      <c r="D307" s="67">
        <v>9</v>
      </c>
      <c r="E307" s="67">
        <v>840</v>
      </c>
      <c r="F307" s="67">
        <v>9</v>
      </c>
      <c r="G307" s="67">
        <v>3</v>
      </c>
      <c r="H307" s="67">
        <v>840</v>
      </c>
      <c r="I307" s="67">
        <v>0</v>
      </c>
      <c r="J307" s="67">
        <v>3</v>
      </c>
      <c r="K307" s="69">
        <v>14884475.720000001</v>
      </c>
    </row>
    <row r="308" spans="1:14" hidden="1" x14ac:dyDescent="0.25">
      <c r="A308" s="67">
        <v>9500</v>
      </c>
      <c r="B308" s="67">
        <v>1</v>
      </c>
      <c r="C308" s="67">
        <v>0</v>
      </c>
      <c r="D308" s="67">
        <v>9</v>
      </c>
      <c r="E308" s="67">
        <v>840</v>
      </c>
      <c r="F308" s="67">
        <v>9</v>
      </c>
      <c r="G308" s="67">
        <v>3</v>
      </c>
      <c r="H308" s="67">
        <v>840</v>
      </c>
      <c r="I308" s="67">
        <v>0</v>
      </c>
      <c r="J308" s="67">
        <v>5</v>
      </c>
      <c r="K308" s="69">
        <v>122768.81</v>
      </c>
    </row>
    <row r="309" spans="1:14" hidden="1" x14ac:dyDescent="0.25">
      <c r="A309" s="67">
        <v>9500</v>
      </c>
      <c r="B309" s="67">
        <v>1</v>
      </c>
      <c r="C309" s="67">
        <v>0</v>
      </c>
      <c r="D309" s="67">
        <v>9</v>
      </c>
      <c r="E309" s="67">
        <v>978</v>
      </c>
      <c r="F309" s="67">
        <v>9</v>
      </c>
      <c r="G309" s="67">
        <v>3</v>
      </c>
      <c r="H309" s="67">
        <v>978</v>
      </c>
      <c r="I309" s="67">
        <v>0</v>
      </c>
      <c r="J309" s="67">
        <v>3</v>
      </c>
      <c r="K309" s="69">
        <v>1968335.12</v>
      </c>
    </row>
    <row r="310" spans="1:14" hidden="1" x14ac:dyDescent="0.25">
      <c r="A310" s="67">
        <v>9500</v>
      </c>
      <c r="B310" s="67">
        <v>1</v>
      </c>
      <c r="C310" s="67">
        <v>0</v>
      </c>
      <c r="D310" s="67">
        <v>9</v>
      </c>
      <c r="E310" s="67">
        <v>980</v>
      </c>
      <c r="F310" s="67">
        <v>9</v>
      </c>
      <c r="G310" s="67">
        <v>3</v>
      </c>
      <c r="H310" s="67">
        <v>980</v>
      </c>
      <c r="I310" s="67">
        <v>0</v>
      </c>
      <c r="J310" s="67">
        <v>3</v>
      </c>
      <c r="K310" s="69">
        <v>2006655723.54</v>
      </c>
    </row>
    <row r="311" spans="1:14" hidden="1" x14ac:dyDescent="0.25">
      <c r="A311" s="67">
        <v>9500</v>
      </c>
      <c r="B311" s="67">
        <v>1</v>
      </c>
      <c r="C311" s="67">
        <v>0</v>
      </c>
      <c r="D311" s="67">
        <v>9</v>
      </c>
      <c r="E311" s="67">
        <v>980</v>
      </c>
      <c r="F311" s="67">
        <v>9</v>
      </c>
      <c r="G311" s="67">
        <v>3</v>
      </c>
      <c r="H311" s="67">
        <v>980</v>
      </c>
      <c r="I311" s="67">
        <v>0</v>
      </c>
      <c r="J311" s="67">
        <v>4</v>
      </c>
      <c r="K311" s="69">
        <v>70053495.299999997</v>
      </c>
    </row>
    <row r="312" spans="1:14" hidden="1" x14ac:dyDescent="0.25">
      <c r="A312" s="67">
        <v>9500</v>
      </c>
      <c r="B312" s="67">
        <v>1</v>
      </c>
      <c r="C312" s="67">
        <v>0</v>
      </c>
      <c r="D312" s="67">
        <v>9</v>
      </c>
      <c r="E312" s="67">
        <v>980</v>
      </c>
      <c r="F312" s="67">
        <v>9</v>
      </c>
      <c r="G312" s="67">
        <v>3</v>
      </c>
      <c r="H312" s="67">
        <v>980</v>
      </c>
      <c r="I312" s="67">
        <v>0</v>
      </c>
      <c r="J312" s="67">
        <v>5</v>
      </c>
      <c r="K312" s="69">
        <v>3380214.46</v>
      </c>
    </row>
    <row r="313" spans="1:14" hidden="1" x14ac:dyDescent="0.25">
      <c r="A313" s="67">
        <v>9782</v>
      </c>
      <c r="B313" s="67">
        <v>1</v>
      </c>
      <c r="C313" s="67">
        <v>0</v>
      </c>
      <c r="D313" s="67">
        <v>2</v>
      </c>
      <c r="E313" s="67">
        <v>980</v>
      </c>
      <c r="F313" s="67">
        <v>9</v>
      </c>
      <c r="G313" s="67">
        <v>3</v>
      </c>
      <c r="H313" s="67">
        <v>980</v>
      </c>
      <c r="I313" s="67">
        <v>1</v>
      </c>
      <c r="J313" s="67">
        <v>1</v>
      </c>
      <c r="K313" s="69">
        <v>147175220.25999999</v>
      </c>
    </row>
    <row r="314" spans="1:14" x14ac:dyDescent="0.25">
      <c r="K314" s="69">
        <f>SUBTOTAL(9,K8:K313)</f>
        <v>356742777.07999998</v>
      </c>
      <c r="L314" s="69">
        <v>162426.32999999999</v>
      </c>
      <c r="M314" s="69"/>
      <c r="N314" s="67" t="s">
        <v>521</v>
      </c>
    </row>
  </sheetData>
  <autoFilter ref="A7:K313">
    <filterColumn colId="5">
      <filters>
        <filter val="4"/>
      </filters>
    </filterColumn>
  </autoFilter>
  <pageMargins left="0.7" right="0.7" top="0.75" bottom="0.75" header="0.3" footer="0.3"/>
  <ignoredErrors>
    <ignoredError sqref="K314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1"/>
  <sheetViews>
    <sheetView workbookViewId="0">
      <selection activeCell="M7" sqref="M7"/>
    </sheetView>
  </sheetViews>
  <sheetFormatPr defaultRowHeight="15" x14ac:dyDescent="0.25"/>
  <cols>
    <col min="1" max="1" width="5.5703125" style="67" customWidth="1"/>
    <col min="2" max="2" width="4.85546875" style="12" customWidth="1"/>
    <col min="3" max="3" width="6.42578125" style="12" customWidth="1"/>
    <col min="4" max="4" width="6.140625" style="12" customWidth="1"/>
    <col min="5" max="5" width="6" style="12" customWidth="1"/>
    <col min="6" max="6" width="4.7109375" style="12" customWidth="1"/>
    <col min="7" max="7" width="6.28515625" style="12" customWidth="1"/>
    <col min="8" max="8" width="6.140625" style="12" customWidth="1"/>
    <col min="9" max="9" width="6" style="12" customWidth="1"/>
    <col min="10" max="10" width="5" style="12" customWidth="1"/>
    <col min="11" max="11" width="16.85546875" style="69" customWidth="1"/>
    <col min="12" max="12" width="15.85546875" style="69" customWidth="1"/>
    <col min="13" max="16384" width="9.140625" style="67"/>
  </cols>
  <sheetData>
    <row r="1" spans="1:12" x14ac:dyDescent="0.25">
      <c r="A1" s="67" t="s">
        <v>484</v>
      </c>
      <c r="B1" s="12" t="s">
        <v>485</v>
      </c>
      <c r="C1" s="12">
        <v>3</v>
      </c>
      <c r="D1" s="12" t="s">
        <v>509</v>
      </c>
      <c r="E1" s="12" t="s">
        <v>487</v>
      </c>
      <c r="F1" s="12" t="s">
        <v>510</v>
      </c>
    </row>
    <row r="2" spans="1:12" x14ac:dyDescent="0.25">
      <c r="C2" s="12" t="s">
        <v>489</v>
      </c>
      <c r="D2" s="12" t="s">
        <v>490</v>
      </c>
      <c r="E2" s="12" t="s">
        <v>491</v>
      </c>
      <c r="F2" s="12" t="s">
        <v>492</v>
      </c>
      <c r="G2" s="12" t="s">
        <v>493</v>
      </c>
      <c r="H2" s="12" t="s">
        <v>494</v>
      </c>
      <c r="I2" s="12" t="s">
        <v>495</v>
      </c>
      <c r="J2" s="12" t="s">
        <v>496</v>
      </c>
    </row>
    <row r="3" spans="1:12" x14ac:dyDescent="0.25">
      <c r="E3" s="12" t="s">
        <v>511</v>
      </c>
      <c r="F3" s="12" t="s">
        <v>512</v>
      </c>
      <c r="G3" s="12" t="s">
        <v>499</v>
      </c>
      <c r="H3" s="12" t="s">
        <v>500</v>
      </c>
    </row>
    <row r="4" spans="1:12" x14ac:dyDescent="0.25">
      <c r="E4" s="12" t="s">
        <v>71</v>
      </c>
      <c r="F4" s="12" t="s">
        <v>501</v>
      </c>
      <c r="G4" s="64">
        <v>43101</v>
      </c>
    </row>
    <row r="5" spans="1:12" x14ac:dyDescent="0.25">
      <c r="K5" s="69" t="s">
        <v>304</v>
      </c>
    </row>
    <row r="6" spans="1:12" x14ac:dyDescent="0.25">
      <c r="A6" s="12" t="s">
        <v>253</v>
      </c>
      <c r="B6" s="12" t="s">
        <v>254</v>
      </c>
      <c r="C6" s="12" t="s">
        <v>255</v>
      </c>
      <c r="D6" s="12" t="s">
        <v>256</v>
      </c>
      <c r="E6" s="12" t="s">
        <v>257</v>
      </c>
      <c r="F6" s="12" t="s">
        <v>258</v>
      </c>
      <c r="G6" s="12" t="s">
        <v>259</v>
      </c>
      <c r="H6" s="12" t="s">
        <v>260</v>
      </c>
      <c r="I6" s="12" t="s">
        <v>261</v>
      </c>
      <c r="J6" s="12" t="s">
        <v>262</v>
      </c>
      <c r="K6" s="13" t="s">
        <v>268</v>
      </c>
    </row>
    <row r="7" spans="1:12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>
        <v>12</v>
      </c>
    </row>
    <row r="8" spans="1:12" x14ac:dyDescent="0.25">
      <c r="A8" s="67">
        <f>баланс0109!A7</f>
        <v>1002</v>
      </c>
      <c r="F8" s="12">
        <v>1</v>
      </c>
      <c r="K8" s="14">
        <f>баланс0109!C7*1000</f>
        <v>138061517.58000001</v>
      </c>
      <c r="L8" s="69">
        <f>K8/1000</f>
        <v>138061.51758000001</v>
      </c>
    </row>
    <row r="9" spans="1:12" x14ac:dyDescent="0.25">
      <c r="A9" s="67">
        <f>баланс0109!A8</f>
        <v>1004</v>
      </c>
      <c r="F9" s="12">
        <v>1</v>
      </c>
      <c r="K9" s="14">
        <f>баланс0109!C8*1000</f>
        <v>38503177.890000001</v>
      </c>
      <c r="L9" s="69">
        <f>K9/1000</f>
        <v>38503.177889999999</v>
      </c>
    </row>
    <row r="10" spans="1:12" x14ac:dyDescent="0.25">
      <c r="A10" s="67">
        <v>1200</v>
      </c>
      <c r="B10" s="12">
        <v>1</v>
      </c>
      <c r="C10" s="12">
        <v>0</v>
      </c>
      <c r="D10" s="12">
        <v>0</v>
      </c>
      <c r="E10" s="12">
        <v>980</v>
      </c>
      <c r="F10" s="12">
        <v>1</v>
      </c>
      <c r="G10" s="12">
        <v>3</v>
      </c>
      <c r="H10" s="12">
        <v>980</v>
      </c>
      <c r="I10" s="12">
        <v>0</v>
      </c>
      <c r="J10" s="12">
        <v>1</v>
      </c>
      <c r="K10" s="69">
        <v>172243141.00999999</v>
      </c>
      <c r="L10" s="69">
        <f t="shared" ref="L10:L12" si="0">K10/1000</f>
        <v>172243.14100999999</v>
      </c>
    </row>
    <row r="11" spans="1:12" x14ac:dyDescent="0.25">
      <c r="A11" s="67">
        <v>1410</v>
      </c>
      <c r="B11" s="12">
        <v>1</v>
      </c>
      <c r="C11" s="12" t="s">
        <v>263</v>
      </c>
      <c r="D11" s="12">
        <v>0</v>
      </c>
      <c r="E11" s="12">
        <v>980</v>
      </c>
      <c r="F11" s="12">
        <v>1</v>
      </c>
      <c r="G11" s="12">
        <v>3</v>
      </c>
      <c r="H11" s="12">
        <v>980</v>
      </c>
      <c r="I11" s="12">
        <v>1</v>
      </c>
      <c r="J11" s="12">
        <v>2</v>
      </c>
      <c r="K11" s="69">
        <v>61908000</v>
      </c>
      <c r="L11" s="69">
        <f t="shared" si="0"/>
        <v>61908</v>
      </c>
    </row>
    <row r="12" spans="1:12" x14ac:dyDescent="0.25">
      <c r="A12" s="67">
        <v>1415</v>
      </c>
      <c r="B12" s="12">
        <v>1</v>
      </c>
      <c r="C12" s="12" t="s">
        <v>263</v>
      </c>
      <c r="D12" s="12">
        <v>0</v>
      </c>
      <c r="E12" s="12">
        <v>980</v>
      </c>
      <c r="F12" s="12">
        <v>1</v>
      </c>
      <c r="G12" s="12">
        <v>3</v>
      </c>
      <c r="H12" s="12">
        <v>980</v>
      </c>
      <c r="I12" s="12">
        <v>1</v>
      </c>
      <c r="J12" s="12">
        <v>2</v>
      </c>
      <c r="K12" s="69">
        <v>40601.83</v>
      </c>
      <c r="L12" s="69">
        <f t="shared" si="0"/>
        <v>40.60183</v>
      </c>
    </row>
    <row r="13" spans="1:12" x14ac:dyDescent="0.25">
      <c r="A13" s="67">
        <v>1415</v>
      </c>
      <c r="B13" s="12">
        <v>2</v>
      </c>
      <c r="C13" s="12" t="s">
        <v>263</v>
      </c>
      <c r="D13" s="12">
        <v>0</v>
      </c>
      <c r="E13" s="12">
        <v>980</v>
      </c>
      <c r="F13" s="12">
        <v>1</v>
      </c>
      <c r="G13" s="12">
        <v>3</v>
      </c>
      <c r="H13" s="12">
        <v>980</v>
      </c>
      <c r="I13" s="12">
        <v>1</v>
      </c>
      <c r="J13" s="12">
        <v>2</v>
      </c>
      <c r="K13" s="69">
        <v>42306.06</v>
      </c>
      <c r="L13" s="69">
        <f>K13/1000*-1</f>
        <v>-42.306059999999995</v>
      </c>
    </row>
    <row r="14" spans="1:12" x14ac:dyDescent="0.25">
      <c r="A14" s="67">
        <v>1416</v>
      </c>
      <c r="B14" s="12">
        <v>2</v>
      </c>
      <c r="C14" s="12" t="s">
        <v>263</v>
      </c>
      <c r="D14" s="12">
        <v>5</v>
      </c>
      <c r="E14" s="12">
        <v>980</v>
      </c>
      <c r="F14" s="12">
        <v>1</v>
      </c>
      <c r="G14" s="12">
        <v>3</v>
      </c>
      <c r="H14" s="12">
        <v>980</v>
      </c>
      <c r="I14" s="12">
        <v>1</v>
      </c>
      <c r="J14" s="12">
        <v>2</v>
      </c>
      <c r="K14" s="69">
        <v>1355902.44</v>
      </c>
      <c r="L14" s="69">
        <f>K14/1000*-1</f>
        <v>-1355.9024399999998</v>
      </c>
    </row>
    <row r="15" spans="1:12" x14ac:dyDescent="0.25">
      <c r="A15" s="67">
        <v>1418</v>
      </c>
      <c r="B15" s="12">
        <v>1</v>
      </c>
      <c r="C15" s="12" t="s">
        <v>263</v>
      </c>
      <c r="D15" s="12">
        <v>9</v>
      </c>
      <c r="E15" s="12">
        <v>980</v>
      </c>
      <c r="F15" s="12">
        <v>1</v>
      </c>
      <c r="G15" s="12">
        <v>3</v>
      </c>
      <c r="H15" s="12">
        <v>980</v>
      </c>
      <c r="I15" s="12">
        <v>1</v>
      </c>
      <c r="J15" s="12">
        <v>2</v>
      </c>
      <c r="K15" s="69">
        <v>2384075.67</v>
      </c>
      <c r="L15" s="69">
        <f>K15/1000*1</f>
        <v>2384.0756699999997</v>
      </c>
    </row>
    <row r="16" spans="1:12" x14ac:dyDescent="0.25">
      <c r="A16" s="67">
        <v>1502</v>
      </c>
      <c r="B16" s="12">
        <v>1</v>
      </c>
      <c r="C16" s="12">
        <v>3</v>
      </c>
      <c r="D16" s="12">
        <v>0</v>
      </c>
      <c r="E16" s="12">
        <v>980</v>
      </c>
      <c r="F16" s="12">
        <v>5</v>
      </c>
      <c r="G16" s="12">
        <v>3</v>
      </c>
      <c r="H16" s="12">
        <v>980</v>
      </c>
      <c r="I16" s="12">
        <v>1</v>
      </c>
      <c r="J16" s="12">
        <v>1</v>
      </c>
      <c r="K16" s="69">
        <v>20557007.670000002</v>
      </c>
      <c r="L16" s="69">
        <f>K16/1000*1</f>
        <v>20557.007670000003</v>
      </c>
    </row>
    <row r="17" spans="1:12" x14ac:dyDescent="0.25">
      <c r="A17" s="114">
        <v>1508</v>
      </c>
      <c r="B17" s="12">
        <v>1</v>
      </c>
      <c r="C17" s="12">
        <v>1</v>
      </c>
      <c r="D17" s="12">
        <v>2</v>
      </c>
      <c r="E17" s="12">
        <v>980</v>
      </c>
      <c r="F17" s="12">
        <v>4</v>
      </c>
      <c r="G17" s="12">
        <v>3</v>
      </c>
      <c r="H17" s="12">
        <v>980</v>
      </c>
      <c r="I17" s="12">
        <v>1</v>
      </c>
      <c r="J17" s="12">
        <v>1</v>
      </c>
      <c r="K17" s="69">
        <v>585922.39</v>
      </c>
      <c r="L17" s="69">
        <f>K17/1000*1</f>
        <v>585.92239000000006</v>
      </c>
    </row>
    <row r="18" spans="1:12" x14ac:dyDescent="0.25">
      <c r="A18" s="114">
        <v>1508</v>
      </c>
      <c r="B18" s="12">
        <v>1</v>
      </c>
      <c r="C18" s="12">
        <v>3</v>
      </c>
      <c r="D18" s="12">
        <v>2</v>
      </c>
      <c r="E18" s="12">
        <v>980</v>
      </c>
      <c r="F18" s="12">
        <v>5</v>
      </c>
      <c r="G18" s="12">
        <v>3</v>
      </c>
      <c r="H18" s="12">
        <v>980</v>
      </c>
      <c r="I18" s="12">
        <v>1</v>
      </c>
      <c r="J18" s="12">
        <v>1</v>
      </c>
      <c r="K18" s="69">
        <v>192053.14</v>
      </c>
      <c r="L18" s="69">
        <f>K18/1000*1</f>
        <v>192.05314000000001</v>
      </c>
    </row>
    <row r="19" spans="1:12" x14ac:dyDescent="0.25">
      <c r="A19" s="115">
        <v>1509</v>
      </c>
      <c r="B19" s="12">
        <v>2</v>
      </c>
      <c r="C19" s="12">
        <v>1</v>
      </c>
      <c r="D19" s="12">
        <v>2</v>
      </c>
      <c r="E19" s="12">
        <v>980</v>
      </c>
      <c r="F19" s="12">
        <v>9</v>
      </c>
      <c r="G19" s="12">
        <v>3</v>
      </c>
      <c r="H19" s="12">
        <v>980</v>
      </c>
      <c r="I19" s="12">
        <v>2</v>
      </c>
      <c r="J19" s="12">
        <v>1</v>
      </c>
      <c r="K19" s="69">
        <v>27.34</v>
      </c>
      <c r="L19" s="69">
        <f t="shared" ref="L19:L21" si="1">K19/100*-1</f>
        <v>-0.27339999999999998</v>
      </c>
    </row>
    <row r="20" spans="1:12" x14ac:dyDescent="0.25">
      <c r="A20" s="115">
        <v>1509</v>
      </c>
      <c r="B20" s="12">
        <v>2</v>
      </c>
      <c r="C20" s="12">
        <v>1</v>
      </c>
      <c r="D20" s="12">
        <v>4</v>
      </c>
      <c r="E20" s="12">
        <v>643</v>
      </c>
      <c r="F20" s="12">
        <v>4</v>
      </c>
      <c r="G20" s="12">
        <v>3</v>
      </c>
      <c r="H20" s="12">
        <v>643</v>
      </c>
      <c r="I20" s="12">
        <v>1</v>
      </c>
      <c r="J20" s="12">
        <v>1</v>
      </c>
      <c r="K20" s="69">
        <v>48374.94</v>
      </c>
      <c r="L20" s="69">
        <f>K20/1000*-1</f>
        <v>-48.374940000000002</v>
      </c>
    </row>
    <row r="21" spans="1:12" x14ac:dyDescent="0.25">
      <c r="A21" s="115">
        <v>1509</v>
      </c>
      <c r="B21" s="12">
        <v>2</v>
      </c>
      <c r="C21" s="12">
        <v>1</v>
      </c>
      <c r="D21" s="12">
        <v>4</v>
      </c>
      <c r="E21" s="12">
        <v>643</v>
      </c>
      <c r="F21" s="12">
        <v>9</v>
      </c>
      <c r="G21" s="12">
        <v>3</v>
      </c>
      <c r="H21" s="12">
        <v>643</v>
      </c>
      <c r="I21" s="12">
        <v>2</v>
      </c>
      <c r="J21" s="12">
        <v>1</v>
      </c>
      <c r="K21" s="69">
        <v>9725</v>
      </c>
      <c r="L21" s="69">
        <f t="shared" si="1"/>
        <v>-97.25</v>
      </c>
    </row>
    <row r="22" spans="1:12" x14ac:dyDescent="0.25">
      <c r="A22" s="115">
        <v>1509</v>
      </c>
      <c r="B22" s="12">
        <v>2</v>
      </c>
      <c r="C22" s="12">
        <v>1</v>
      </c>
      <c r="D22" s="12">
        <v>4</v>
      </c>
      <c r="E22" s="12">
        <v>756</v>
      </c>
      <c r="F22" s="12">
        <v>4</v>
      </c>
      <c r="G22" s="12">
        <v>3</v>
      </c>
      <c r="H22" s="12">
        <v>756</v>
      </c>
      <c r="I22" s="12">
        <v>1</v>
      </c>
      <c r="J22" s="12">
        <v>1</v>
      </c>
      <c r="K22" s="69">
        <v>494.55</v>
      </c>
      <c r="L22" s="69">
        <f t="shared" ref="L22:L27" si="2">K22/1000*-1</f>
        <v>-0.49454999999999999</v>
      </c>
    </row>
    <row r="23" spans="1:12" x14ac:dyDescent="0.25">
      <c r="A23" s="115">
        <v>1509</v>
      </c>
      <c r="B23" s="12">
        <v>2</v>
      </c>
      <c r="C23" s="12">
        <v>1</v>
      </c>
      <c r="D23" s="12">
        <v>4</v>
      </c>
      <c r="E23" s="12">
        <v>826</v>
      </c>
      <c r="F23" s="12">
        <v>4</v>
      </c>
      <c r="G23" s="12">
        <v>3</v>
      </c>
      <c r="H23" s="12">
        <v>826</v>
      </c>
      <c r="I23" s="12">
        <v>1</v>
      </c>
      <c r="J23" s="12">
        <v>1</v>
      </c>
      <c r="K23" s="69">
        <v>786.1</v>
      </c>
      <c r="L23" s="69">
        <f t="shared" si="2"/>
        <v>-0.78610000000000002</v>
      </c>
    </row>
    <row r="24" spans="1:12" x14ac:dyDescent="0.25">
      <c r="A24" s="115">
        <v>1509</v>
      </c>
      <c r="B24" s="12">
        <v>2</v>
      </c>
      <c r="C24" s="12">
        <v>1</v>
      </c>
      <c r="D24" s="12">
        <v>4</v>
      </c>
      <c r="E24" s="12">
        <v>840</v>
      </c>
      <c r="F24" s="12">
        <v>4</v>
      </c>
      <c r="G24" s="12">
        <v>3</v>
      </c>
      <c r="H24" s="12">
        <v>840</v>
      </c>
      <c r="I24" s="12">
        <v>1</v>
      </c>
      <c r="J24" s="12">
        <v>1</v>
      </c>
      <c r="K24" s="69">
        <v>780241.83</v>
      </c>
      <c r="L24" s="69">
        <f t="shared" si="2"/>
        <v>-780.24182999999994</v>
      </c>
    </row>
    <row r="25" spans="1:12" x14ac:dyDescent="0.25">
      <c r="A25" s="115">
        <v>1509</v>
      </c>
      <c r="B25" s="12">
        <v>2</v>
      </c>
      <c r="C25" s="12">
        <v>1</v>
      </c>
      <c r="D25" s="12">
        <v>4</v>
      </c>
      <c r="E25" s="12">
        <v>978</v>
      </c>
      <c r="F25" s="12">
        <v>4</v>
      </c>
      <c r="G25" s="12">
        <v>3</v>
      </c>
      <c r="H25" s="12">
        <v>978</v>
      </c>
      <c r="I25" s="12">
        <v>1</v>
      </c>
      <c r="J25" s="12">
        <v>1</v>
      </c>
      <c r="K25" s="69">
        <v>35847.35</v>
      </c>
      <c r="L25" s="69">
        <f t="shared" si="2"/>
        <v>-35.847349999999999</v>
      </c>
    </row>
    <row r="26" spans="1:12" x14ac:dyDescent="0.25">
      <c r="A26" s="115">
        <v>1509</v>
      </c>
      <c r="B26" s="12">
        <v>2</v>
      </c>
      <c r="C26" s="12">
        <v>1</v>
      </c>
      <c r="D26" s="12">
        <v>4</v>
      </c>
      <c r="E26" s="12">
        <v>980</v>
      </c>
      <c r="F26" s="12">
        <v>4</v>
      </c>
      <c r="G26" s="12">
        <v>3</v>
      </c>
      <c r="H26" s="12">
        <v>980</v>
      </c>
      <c r="I26" s="12">
        <v>1</v>
      </c>
      <c r="J26" s="12">
        <v>1</v>
      </c>
      <c r="K26" s="69">
        <v>68615.070000000007</v>
      </c>
      <c r="L26" s="69">
        <f t="shared" si="2"/>
        <v>-68.615070000000003</v>
      </c>
    </row>
    <row r="27" spans="1:12" x14ac:dyDescent="0.25">
      <c r="A27" s="115">
        <v>1509</v>
      </c>
      <c r="B27" s="12">
        <v>2</v>
      </c>
      <c r="C27" s="12">
        <v>1</v>
      </c>
      <c r="D27" s="12">
        <v>4</v>
      </c>
      <c r="E27" s="12">
        <v>985</v>
      </c>
      <c r="F27" s="12">
        <v>4</v>
      </c>
      <c r="G27" s="12">
        <v>3</v>
      </c>
      <c r="H27" s="12">
        <v>985</v>
      </c>
      <c r="I27" s="12">
        <v>1</v>
      </c>
      <c r="J27" s="12">
        <v>1</v>
      </c>
      <c r="K27" s="69">
        <v>141.33000000000001</v>
      </c>
      <c r="L27" s="69">
        <f t="shared" si="2"/>
        <v>-0.14133000000000001</v>
      </c>
    </row>
    <row r="28" spans="1:12" x14ac:dyDescent="0.25">
      <c r="A28" s="115">
        <v>1509</v>
      </c>
      <c r="B28" s="12">
        <v>2</v>
      </c>
      <c r="C28" s="12">
        <v>3</v>
      </c>
      <c r="D28" s="12">
        <v>2</v>
      </c>
      <c r="E28" s="12">
        <v>980</v>
      </c>
      <c r="F28" s="12">
        <v>5</v>
      </c>
      <c r="G28" s="12">
        <v>3</v>
      </c>
      <c r="H28" s="12">
        <v>980</v>
      </c>
      <c r="I28" s="12">
        <v>1</v>
      </c>
      <c r="J28" s="12">
        <v>1</v>
      </c>
      <c r="K28" s="69">
        <v>7052.48</v>
      </c>
      <c r="L28" s="69">
        <f>K28/1000*-1</f>
        <v>-7.0524799999999992</v>
      </c>
    </row>
    <row r="29" spans="1:12" x14ac:dyDescent="0.25">
      <c r="A29" s="115">
        <v>1509</v>
      </c>
      <c r="B29" s="12">
        <v>2</v>
      </c>
      <c r="C29" s="12">
        <v>3</v>
      </c>
      <c r="D29" s="12">
        <v>4</v>
      </c>
      <c r="E29" s="12">
        <v>980</v>
      </c>
      <c r="F29" s="12">
        <v>5</v>
      </c>
      <c r="G29" s="12">
        <v>3</v>
      </c>
      <c r="H29" s="12">
        <v>980</v>
      </c>
      <c r="I29" s="12">
        <v>1</v>
      </c>
      <c r="J29" s="12">
        <v>1</v>
      </c>
      <c r="K29" s="69">
        <v>783180.47</v>
      </c>
      <c r="L29" s="69">
        <f>K29/1000*-1</f>
        <v>-783.18047000000001</v>
      </c>
    </row>
    <row r="30" spans="1:12" x14ac:dyDescent="0.25">
      <c r="A30" s="67">
        <v>1524</v>
      </c>
      <c r="B30" s="12">
        <v>1</v>
      </c>
      <c r="C30" s="12">
        <v>6</v>
      </c>
      <c r="D30" s="12">
        <v>0</v>
      </c>
      <c r="E30" s="12">
        <v>980</v>
      </c>
      <c r="F30" s="12">
        <v>5</v>
      </c>
      <c r="G30" s="12">
        <v>3</v>
      </c>
      <c r="H30" s="12">
        <v>980</v>
      </c>
      <c r="I30" s="12">
        <v>1</v>
      </c>
      <c r="J30" s="12">
        <v>1</v>
      </c>
      <c r="K30" s="69">
        <v>50000000</v>
      </c>
      <c r="L30" s="69">
        <f t="shared" ref="L30:L31" si="3">K30/1000*1</f>
        <v>50000</v>
      </c>
    </row>
    <row r="31" spans="1:12" x14ac:dyDescent="0.25">
      <c r="A31" s="67">
        <v>1526</v>
      </c>
      <c r="B31" s="12">
        <v>1</v>
      </c>
      <c r="C31" s="12">
        <v>6</v>
      </c>
      <c r="D31" s="12">
        <v>5</v>
      </c>
      <c r="E31" s="12">
        <v>980</v>
      </c>
      <c r="F31" s="12">
        <v>5</v>
      </c>
      <c r="G31" s="12">
        <v>3</v>
      </c>
      <c r="H31" s="12">
        <v>980</v>
      </c>
      <c r="I31" s="12">
        <v>1</v>
      </c>
      <c r="J31" s="12">
        <v>1</v>
      </c>
      <c r="K31" s="69">
        <v>1136.1600000000001</v>
      </c>
      <c r="L31" s="69">
        <f t="shared" si="3"/>
        <v>1.1361600000000001</v>
      </c>
    </row>
    <row r="32" spans="1:12" x14ac:dyDescent="0.25">
      <c r="A32" s="115">
        <v>1529</v>
      </c>
      <c r="B32" s="12">
        <v>2</v>
      </c>
      <c r="C32" s="12">
        <v>6</v>
      </c>
      <c r="D32" s="12">
        <v>4</v>
      </c>
      <c r="E32" s="12">
        <v>980</v>
      </c>
      <c r="F32" s="12">
        <v>5</v>
      </c>
      <c r="G32" s="12">
        <v>3</v>
      </c>
      <c r="H32" s="12">
        <v>980</v>
      </c>
      <c r="I32" s="12">
        <v>1</v>
      </c>
      <c r="J32" s="12">
        <v>1</v>
      </c>
      <c r="K32" s="69">
        <v>1049500.8700000001</v>
      </c>
      <c r="L32" s="69">
        <f>K32/1000*-1</f>
        <v>-1049.5008700000001</v>
      </c>
    </row>
    <row r="33" spans="1:12" x14ac:dyDescent="0.25">
      <c r="A33" s="67">
        <v>1622</v>
      </c>
      <c r="B33" s="12">
        <v>2</v>
      </c>
      <c r="C33" s="12">
        <v>2</v>
      </c>
      <c r="D33" s="12">
        <v>0</v>
      </c>
      <c r="E33" s="12">
        <v>980</v>
      </c>
      <c r="F33" s="12">
        <v>9</v>
      </c>
      <c r="G33" s="12">
        <v>3</v>
      </c>
      <c r="H33" s="12">
        <v>980</v>
      </c>
      <c r="I33" s="12">
        <v>1</v>
      </c>
      <c r="J33" s="12">
        <v>1</v>
      </c>
      <c r="K33" s="69">
        <v>22389356.5</v>
      </c>
      <c r="L33" s="69">
        <f t="shared" ref="L33:L35" si="4">K33/100*1</f>
        <v>223893.565</v>
      </c>
    </row>
    <row r="34" spans="1:12" x14ac:dyDescent="0.25">
      <c r="A34" s="67">
        <v>1626</v>
      </c>
      <c r="B34" s="12">
        <v>1</v>
      </c>
      <c r="C34" s="12">
        <v>2</v>
      </c>
      <c r="D34" s="12">
        <v>0</v>
      </c>
      <c r="E34" s="12">
        <v>980</v>
      </c>
      <c r="F34" s="12">
        <v>9</v>
      </c>
      <c r="G34" s="12">
        <v>3</v>
      </c>
      <c r="H34" s="12">
        <v>980</v>
      </c>
      <c r="I34" s="12">
        <v>1</v>
      </c>
      <c r="J34" s="12">
        <v>1</v>
      </c>
      <c r="K34" s="69">
        <v>40.82</v>
      </c>
      <c r="L34" s="69">
        <f t="shared" si="4"/>
        <v>0.40820000000000001</v>
      </c>
    </row>
    <row r="35" spans="1:12" x14ac:dyDescent="0.25">
      <c r="A35" s="67">
        <v>1628</v>
      </c>
      <c r="B35" s="12">
        <v>2</v>
      </c>
      <c r="C35" s="12">
        <v>2</v>
      </c>
      <c r="D35" s="12">
        <v>0</v>
      </c>
      <c r="E35" s="12">
        <v>980</v>
      </c>
      <c r="F35" s="12">
        <v>9</v>
      </c>
      <c r="G35" s="12">
        <v>3</v>
      </c>
      <c r="H35" s="12">
        <v>980</v>
      </c>
      <c r="I35" s="12">
        <v>1</v>
      </c>
      <c r="J35" s="12">
        <v>1</v>
      </c>
      <c r="K35" s="69">
        <v>33152.44</v>
      </c>
      <c r="L35" s="69">
        <f t="shared" si="4"/>
        <v>331.52440000000001</v>
      </c>
    </row>
    <row r="36" spans="1:12" x14ac:dyDescent="0.25">
      <c r="A36" s="67">
        <v>1811</v>
      </c>
      <c r="B36" s="12">
        <v>1</v>
      </c>
      <c r="C36" s="12">
        <v>2</v>
      </c>
      <c r="D36" s="12">
        <v>0</v>
      </c>
      <c r="E36" s="12">
        <v>980</v>
      </c>
      <c r="F36" s="12">
        <v>5</v>
      </c>
      <c r="G36" s="12">
        <v>3</v>
      </c>
      <c r="H36" s="12">
        <v>980</v>
      </c>
      <c r="I36" s="12">
        <v>1</v>
      </c>
      <c r="J36" s="12">
        <v>1</v>
      </c>
      <c r="K36" s="69">
        <v>13117687</v>
      </c>
      <c r="L36" s="69">
        <f t="shared" ref="L36:L38" si="5">K36/1000*1</f>
        <v>13117.687</v>
      </c>
    </row>
    <row r="37" spans="1:12" x14ac:dyDescent="0.25">
      <c r="A37" s="67">
        <v>1819</v>
      </c>
      <c r="B37" s="12">
        <v>1</v>
      </c>
      <c r="C37" s="12">
        <v>4</v>
      </c>
      <c r="D37" s="12">
        <v>0</v>
      </c>
      <c r="E37" s="12">
        <v>980</v>
      </c>
      <c r="F37" s="12">
        <v>5</v>
      </c>
      <c r="G37" s="12">
        <v>3</v>
      </c>
      <c r="H37" s="12">
        <v>980</v>
      </c>
      <c r="I37" s="12">
        <v>1</v>
      </c>
      <c r="J37" s="12">
        <v>1</v>
      </c>
      <c r="K37" s="69">
        <v>3508040.76</v>
      </c>
      <c r="L37" s="69">
        <f t="shared" si="5"/>
        <v>3508.0407599999999</v>
      </c>
    </row>
    <row r="38" spans="1:12" x14ac:dyDescent="0.25">
      <c r="A38" s="67">
        <v>1819</v>
      </c>
      <c r="B38" s="12">
        <v>1</v>
      </c>
      <c r="C38" s="12">
        <v>4</v>
      </c>
      <c r="D38" s="12">
        <v>0</v>
      </c>
      <c r="E38" s="12">
        <v>980</v>
      </c>
      <c r="F38" s="12">
        <v>5</v>
      </c>
      <c r="G38" s="12">
        <v>3</v>
      </c>
      <c r="H38" s="12">
        <v>980</v>
      </c>
      <c r="I38" s="12">
        <v>2</v>
      </c>
      <c r="J38" s="12">
        <v>1</v>
      </c>
      <c r="K38" s="69">
        <v>749396.82</v>
      </c>
      <c r="L38" s="69">
        <f t="shared" si="5"/>
        <v>749.39681999999993</v>
      </c>
    </row>
    <row r="39" spans="1:12" x14ac:dyDescent="0.25">
      <c r="A39" s="67">
        <v>1890</v>
      </c>
      <c r="B39" s="12">
        <v>2</v>
      </c>
      <c r="C39" s="12">
        <v>2</v>
      </c>
      <c r="D39" s="12">
        <v>0</v>
      </c>
      <c r="E39" s="12">
        <v>980</v>
      </c>
      <c r="F39" s="12">
        <v>5</v>
      </c>
      <c r="G39" s="12">
        <v>3</v>
      </c>
      <c r="H39" s="12">
        <v>980</v>
      </c>
      <c r="I39" s="12">
        <v>1</v>
      </c>
      <c r="J39" s="12">
        <v>1</v>
      </c>
      <c r="K39" s="69">
        <v>638952.15</v>
      </c>
      <c r="L39" s="69">
        <f t="shared" ref="L39:L41" si="6">K39/1000*-1</f>
        <v>-638.95215000000007</v>
      </c>
    </row>
    <row r="40" spans="1:12" x14ac:dyDescent="0.25">
      <c r="A40" s="67">
        <v>1890</v>
      </c>
      <c r="B40" s="12">
        <v>2</v>
      </c>
      <c r="C40" s="12">
        <v>4</v>
      </c>
      <c r="D40" s="12">
        <v>0</v>
      </c>
      <c r="E40" s="12">
        <v>980</v>
      </c>
      <c r="F40" s="12">
        <v>5</v>
      </c>
      <c r="G40" s="12">
        <v>3</v>
      </c>
      <c r="H40" s="12">
        <v>980</v>
      </c>
      <c r="I40" s="12">
        <v>1</v>
      </c>
      <c r="J40" s="12">
        <v>1</v>
      </c>
      <c r="K40" s="69">
        <v>87181.33</v>
      </c>
      <c r="L40" s="69">
        <f t="shared" si="6"/>
        <v>-87.181330000000003</v>
      </c>
    </row>
    <row r="41" spans="1:12" x14ac:dyDescent="0.25">
      <c r="A41" s="67">
        <v>1890</v>
      </c>
      <c r="B41" s="12">
        <v>2</v>
      </c>
      <c r="C41" s="12">
        <v>4</v>
      </c>
      <c r="D41" s="12">
        <v>0</v>
      </c>
      <c r="E41" s="12">
        <v>980</v>
      </c>
      <c r="F41" s="12">
        <v>5</v>
      </c>
      <c r="G41" s="12">
        <v>3</v>
      </c>
      <c r="H41" s="12">
        <v>980</v>
      </c>
      <c r="I41" s="12">
        <v>2</v>
      </c>
      <c r="J41" s="12">
        <v>1</v>
      </c>
      <c r="K41" s="69">
        <v>749396.82</v>
      </c>
      <c r="L41" s="69">
        <f t="shared" si="6"/>
        <v>-749.39681999999993</v>
      </c>
    </row>
    <row r="42" spans="1:12" x14ac:dyDescent="0.25">
      <c r="A42" s="67">
        <v>2063</v>
      </c>
      <c r="B42" s="12">
        <v>1</v>
      </c>
      <c r="C42" s="12">
        <v>3</v>
      </c>
      <c r="D42" s="12">
        <v>0</v>
      </c>
      <c r="E42" s="12">
        <v>840</v>
      </c>
      <c r="F42" s="12">
        <v>5</v>
      </c>
      <c r="G42" s="12">
        <v>3</v>
      </c>
      <c r="H42" s="12">
        <v>840</v>
      </c>
      <c r="I42" s="12">
        <v>1</v>
      </c>
      <c r="J42" s="12">
        <v>3</v>
      </c>
      <c r="K42" s="69">
        <v>1991152731.1300001</v>
      </c>
      <c r="L42" s="69">
        <f t="shared" ref="L42:L48" si="7">K42/1000*1</f>
        <v>1991152.7311300002</v>
      </c>
    </row>
    <row r="43" spans="1:12" x14ac:dyDescent="0.25">
      <c r="A43" s="67">
        <v>2063</v>
      </c>
      <c r="B43" s="12">
        <v>1</v>
      </c>
      <c r="C43" s="12">
        <v>3</v>
      </c>
      <c r="D43" s="12">
        <v>0</v>
      </c>
      <c r="E43" s="12">
        <v>840</v>
      </c>
      <c r="F43" s="12">
        <v>5</v>
      </c>
      <c r="G43" s="12">
        <v>3</v>
      </c>
      <c r="H43" s="12">
        <v>840</v>
      </c>
      <c r="I43" s="12">
        <v>1</v>
      </c>
      <c r="J43" s="12">
        <v>4</v>
      </c>
      <c r="K43" s="69">
        <v>6277893.0499999998</v>
      </c>
      <c r="L43" s="69">
        <f t="shared" si="7"/>
        <v>6277.8930499999997</v>
      </c>
    </row>
    <row r="44" spans="1:12" x14ac:dyDescent="0.25">
      <c r="A44" s="67">
        <v>2063</v>
      </c>
      <c r="B44" s="12">
        <v>1</v>
      </c>
      <c r="C44" s="12">
        <v>3</v>
      </c>
      <c r="D44" s="12">
        <v>0</v>
      </c>
      <c r="E44" s="12">
        <v>840</v>
      </c>
      <c r="F44" s="12">
        <v>5</v>
      </c>
      <c r="G44" s="12">
        <v>3</v>
      </c>
      <c r="H44" s="12">
        <v>840</v>
      </c>
      <c r="I44" s="12">
        <v>2</v>
      </c>
      <c r="J44" s="12">
        <v>3</v>
      </c>
      <c r="K44" s="69">
        <v>132994091.41</v>
      </c>
      <c r="L44" s="69">
        <f t="shared" si="7"/>
        <v>132994.09140999999</v>
      </c>
    </row>
    <row r="45" spans="1:12" x14ac:dyDescent="0.25">
      <c r="A45" s="67">
        <v>2063</v>
      </c>
      <c r="B45" s="12">
        <v>1</v>
      </c>
      <c r="C45" s="12">
        <v>3</v>
      </c>
      <c r="D45" s="12">
        <v>0</v>
      </c>
      <c r="E45" s="12">
        <v>978</v>
      </c>
      <c r="F45" s="12">
        <v>5</v>
      </c>
      <c r="G45" s="12">
        <v>3</v>
      </c>
      <c r="H45" s="12">
        <v>978</v>
      </c>
      <c r="I45" s="12">
        <v>1</v>
      </c>
      <c r="J45" s="12">
        <v>3</v>
      </c>
      <c r="K45" s="69">
        <v>444654305.22000003</v>
      </c>
      <c r="L45" s="69">
        <f t="shared" si="7"/>
        <v>444654.30522000004</v>
      </c>
    </row>
    <row r="46" spans="1:12" x14ac:dyDescent="0.25">
      <c r="A46" s="67">
        <v>2063</v>
      </c>
      <c r="B46" s="12">
        <v>1</v>
      </c>
      <c r="C46" s="12">
        <v>3</v>
      </c>
      <c r="D46" s="12">
        <v>0</v>
      </c>
      <c r="E46" s="12">
        <v>980</v>
      </c>
      <c r="F46" s="12">
        <v>5</v>
      </c>
      <c r="G46" s="12">
        <v>3</v>
      </c>
      <c r="H46" s="12">
        <v>980</v>
      </c>
      <c r="I46" s="12">
        <v>1</v>
      </c>
      <c r="J46" s="12">
        <v>3</v>
      </c>
      <c r="K46" s="69">
        <v>626912873.11000001</v>
      </c>
      <c r="L46" s="69">
        <f t="shared" si="7"/>
        <v>626912.87311000004</v>
      </c>
    </row>
    <row r="47" spans="1:12" x14ac:dyDescent="0.25">
      <c r="A47" s="67">
        <v>2063</v>
      </c>
      <c r="B47" s="12">
        <v>1</v>
      </c>
      <c r="C47" s="12">
        <v>3</v>
      </c>
      <c r="D47" s="12">
        <v>0</v>
      </c>
      <c r="E47" s="12">
        <v>980</v>
      </c>
      <c r="F47" s="12">
        <v>5</v>
      </c>
      <c r="G47" s="12">
        <v>3</v>
      </c>
      <c r="H47" s="12">
        <v>980</v>
      </c>
      <c r="I47" s="12">
        <v>1</v>
      </c>
      <c r="J47" s="12">
        <v>4</v>
      </c>
      <c r="K47" s="69">
        <v>11060000</v>
      </c>
      <c r="L47" s="69">
        <f t="shared" si="7"/>
        <v>11060</v>
      </c>
    </row>
    <row r="48" spans="1:12" x14ac:dyDescent="0.25">
      <c r="A48" s="67">
        <v>2063</v>
      </c>
      <c r="B48" s="12">
        <v>1</v>
      </c>
      <c r="C48" s="12">
        <v>3</v>
      </c>
      <c r="D48" s="12">
        <v>0</v>
      </c>
      <c r="E48" s="12">
        <v>980</v>
      </c>
      <c r="F48" s="12">
        <v>5</v>
      </c>
      <c r="G48" s="12">
        <v>3</v>
      </c>
      <c r="H48" s="12">
        <v>980</v>
      </c>
      <c r="I48" s="12">
        <v>2</v>
      </c>
      <c r="J48" s="12">
        <v>3</v>
      </c>
      <c r="K48" s="69">
        <v>51437578.049999997</v>
      </c>
      <c r="L48" s="69">
        <f t="shared" si="7"/>
        <v>51437.578049999996</v>
      </c>
    </row>
    <row r="49" spans="1:12" x14ac:dyDescent="0.25">
      <c r="A49" s="67">
        <v>2066</v>
      </c>
      <c r="B49" s="12">
        <v>2</v>
      </c>
      <c r="C49" s="12">
        <v>3</v>
      </c>
      <c r="D49" s="12">
        <v>5</v>
      </c>
      <c r="E49" s="12">
        <v>980</v>
      </c>
      <c r="F49" s="12">
        <v>5</v>
      </c>
      <c r="G49" s="12">
        <v>3</v>
      </c>
      <c r="H49" s="12">
        <v>980</v>
      </c>
      <c r="I49" s="12">
        <v>1</v>
      </c>
      <c r="J49" s="12">
        <v>3</v>
      </c>
      <c r="K49" s="69">
        <v>240383.82</v>
      </c>
      <c r="L49" s="69">
        <f>K49/1000*-1</f>
        <v>-240.38382000000001</v>
      </c>
    </row>
    <row r="50" spans="1:12" x14ac:dyDescent="0.25">
      <c r="A50" s="113">
        <v>2068</v>
      </c>
      <c r="B50" s="12">
        <v>1</v>
      </c>
      <c r="C50" s="12">
        <v>1</v>
      </c>
      <c r="D50" s="12">
        <v>2</v>
      </c>
      <c r="E50" s="12">
        <v>980</v>
      </c>
      <c r="F50" s="12">
        <v>5</v>
      </c>
      <c r="G50" s="12">
        <v>3</v>
      </c>
      <c r="H50" s="12">
        <v>980</v>
      </c>
      <c r="I50" s="12">
        <v>1</v>
      </c>
      <c r="J50" s="12">
        <v>3</v>
      </c>
      <c r="K50" s="69">
        <v>21282.560000000001</v>
      </c>
      <c r="L50" s="69">
        <f t="shared" ref="L50:L58" si="8">K50/1000*1</f>
        <v>21.28256</v>
      </c>
    </row>
    <row r="51" spans="1:12" x14ac:dyDescent="0.25">
      <c r="A51" s="113">
        <v>2068</v>
      </c>
      <c r="B51" s="12">
        <v>1</v>
      </c>
      <c r="C51" s="12">
        <v>3</v>
      </c>
      <c r="D51" s="12">
        <v>2</v>
      </c>
      <c r="E51" s="12">
        <v>840</v>
      </c>
      <c r="F51" s="12">
        <v>5</v>
      </c>
      <c r="G51" s="12">
        <v>3</v>
      </c>
      <c r="H51" s="12">
        <v>840</v>
      </c>
      <c r="I51" s="12">
        <v>1</v>
      </c>
      <c r="J51" s="12">
        <v>3</v>
      </c>
      <c r="K51" s="69">
        <v>12837894.189999999</v>
      </c>
      <c r="L51" s="69">
        <f t="shared" si="8"/>
        <v>12837.894189999999</v>
      </c>
    </row>
    <row r="52" spans="1:12" x14ac:dyDescent="0.25">
      <c r="A52" s="113">
        <v>2068</v>
      </c>
      <c r="B52" s="12">
        <v>1</v>
      </c>
      <c r="C52" s="12">
        <v>3</v>
      </c>
      <c r="D52" s="12">
        <v>2</v>
      </c>
      <c r="E52" s="12">
        <v>978</v>
      </c>
      <c r="F52" s="12">
        <v>5</v>
      </c>
      <c r="G52" s="12">
        <v>3</v>
      </c>
      <c r="H52" s="12">
        <v>978</v>
      </c>
      <c r="I52" s="12">
        <v>1</v>
      </c>
      <c r="J52" s="12">
        <v>3</v>
      </c>
      <c r="K52" s="69">
        <v>2649493.41</v>
      </c>
      <c r="L52" s="69">
        <f t="shared" si="8"/>
        <v>2649.49341</v>
      </c>
    </row>
    <row r="53" spans="1:12" x14ac:dyDescent="0.25">
      <c r="A53" s="113">
        <v>2068</v>
      </c>
      <c r="B53" s="12">
        <v>1</v>
      </c>
      <c r="C53" s="12">
        <v>3</v>
      </c>
      <c r="D53" s="12">
        <v>2</v>
      </c>
      <c r="E53" s="12">
        <v>980</v>
      </c>
      <c r="F53" s="12">
        <v>5</v>
      </c>
      <c r="G53" s="12">
        <v>3</v>
      </c>
      <c r="H53" s="12">
        <v>980</v>
      </c>
      <c r="I53" s="12">
        <v>1</v>
      </c>
      <c r="J53" s="12">
        <v>3</v>
      </c>
      <c r="K53" s="69">
        <v>8285591.25</v>
      </c>
      <c r="L53" s="69">
        <f t="shared" si="8"/>
        <v>8285.5912499999995</v>
      </c>
    </row>
    <row r="54" spans="1:12" x14ac:dyDescent="0.25">
      <c r="A54" s="112">
        <v>2068</v>
      </c>
      <c r="B54" s="12">
        <v>1</v>
      </c>
      <c r="C54" s="12">
        <v>3</v>
      </c>
      <c r="D54" s="12">
        <v>3</v>
      </c>
      <c r="E54" s="12">
        <v>840</v>
      </c>
      <c r="F54" s="12">
        <v>5</v>
      </c>
      <c r="G54" s="12">
        <v>3</v>
      </c>
      <c r="H54" s="12">
        <v>840</v>
      </c>
      <c r="I54" s="12">
        <v>1</v>
      </c>
      <c r="J54" s="12">
        <v>3</v>
      </c>
      <c r="K54" s="69">
        <v>8549440.8000000007</v>
      </c>
      <c r="L54" s="69">
        <f t="shared" si="8"/>
        <v>8549.4408000000003</v>
      </c>
    </row>
    <row r="55" spans="1:12" x14ac:dyDescent="0.25">
      <c r="A55" s="112">
        <v>2068</v>
      </c>
      <c r="B55" s="12">
        <v>1</v>
      </c>
      <c r="C55" s="12">
        <v>3</v>
      </c>
      <c r="D55" s="12">
        <v>3</v>
      </c>
      <c r="E55" s="12">
        <v>840</v>
      </c>
      <c r="F55" s="12">
        <v>5</v>
      </c>
      <c r="G55" s="12">
        <v>3</v>
      </c>
      <c r="H55" s="12">
        <v>840</v>
      </c>
      <c r="I55" s="12">
        <v>2</v>
      </c>
      <c r="J55" s="12">
        <v>3</v>
      </c>
      <c r="K55" s="69">
        <v>2150981.48</v>
      </c>
      <c r="L55" s="69">
        <f t="shared" si="8"/>
        <v>2150.9814799999999</v>
      </c>
    </row>
    <row r="56" spans="1:12" x14ac:dyDescent="0.25">
      <c r="A56" s="112">
        <v>2068</v>
      </c>
      <c r="B56" s="12">
        <v>1</v>
      </c>
      <c r="C56" s="12">
        <v>3</v>
      </c>
      <c r="D56" s="12">
        <v>3</v>
      </c>
      <c r="E56" s="12">
        <v>978</v>
      </c>
      <c r="F56" s="12">
        <v>5</v>
      </c>
      <c r="G56" s="12">
        <v>3</v>
      </c>
      <c r="H56" s="12">
        <v>978</v>
      </c>
      <c r="I56" s="12">
        <v>1</v>
      </c>
      <c r="J56" s="12">
        <v>3</v>
      </c>
      <c r="K56" s="69">
        <v>1724889.44</v>
      </c>
      <c r="L56" s="69">
        <f t="shared" si="8"/>
        <v>1724.8894399999999</v>
      </c>
    </row>
    <row r="57" spans="1:12" x14ac:dyDescent="0.25">
      <c r="A57" s="112">
        <v>2068</v>
      </c>
      <c r="B57" s="12">
        <v>1</v>
      </c>
      <c r="C57" s="12">
        <v>3</v>
      </c>
      <c r="D57" s="12">
        <v>3</v>
      </c>
      <c r="E57" s="12">
        <v>980</v>
      </c>
      <c r="F57" s="12">
        <v>5</v>
      </c>
      <c r="G57" s="12">
        <v>3</v>
      </c>
      <c r="H57" s="12">
        <v>980</v>
      </c>
      <c r="I57" s="12">
        <v>1</v>
      </c>
      <c r="J57" s="12">
        <v>3</v>
      </c>
      <c r="K57" s="69">
        <v>4086641.64</v>
      </c>
      <c r="L57" s="69">
        <f t="shared" si="8"/>
        <v>4086.6416400000003</v>
      </c>
    </row>
    <row r="58" spans="1:12" x14ac:dyDescent="0.25">
      <c r="A58" s="112">
        <v>2068</v>
      </c>
      <c r="B58" s="12">
        <v>1</v>
      </c>
      <c r="C58" s="12">
        <v>3</v>
      </c>
      <c r="D58" s="12">
        <v>3</v>
      </c>
      <c r="E58" s="12">
        <v>980</v>
      </c>
      <c r="F58" s="12">
        <v>5</v>
      </c>
      <c r="G58" s="12">
        <v>3</v>
      </c>
      <c r="H58" s="12">
        <v>980</v>
      </c>
      <c r="I58" s="12">
        <v>2</v>
      </c>
      <c r="J58" s="12">
        <v>3</v>
      </c>
      <c r="K58" s="69">
        <v>1251520.53</v>
      </c>
      <c r="L58" s="69">
        <f t="shared" si="8"/>
        <v>1251.52053</v>
      </c>
    </row>
    <row r="59" spans="1:12" x14ac:dyDescent="0.25">
      <c r="A59" s="115">
        <v>2069</v>
      </c>
      <c r="B59" s="12">
        <v>2</v>
      </c>
      <c r="C59" s="12">
        <v>3</v>
      </c>
      <c r="D59" s="12">
        <v>2</v>
      </c>
      <c r="E59" s="12">
        <v>840</v>
      </c>
      <c r="F59" s="12">
        <v>5</v>
      </c>
      <c r="G59" s="12">
        <v>3</v>
      </c>
      <c r="H59" s="12">
        <v>840</v>
      </c>
      <c r="I59" s="12">
        <v>1</v>
      </c>
      <c r="J59" s="12">
        <v>3</v>
      </c>
      <c r="K59" s="69">
        <v>730534.72</v>
      </c>
      <c r="L59" s="69">
        <f>K59/1000*-1</f>
        <v>-730.53471999999999</v>
      </c>
    </row>
    <row r="60" spans="1:12" x14ac:dyDescent="0.25">
      <c r="A60" s="115">
        <v>2069</v>
      </c>
      <c r="B60" s="12">
        <v>2</v>
      </c>
      <c r="C60" s="12">
        <v>3</v>
      </c>
      <c r="D60" s="12">
        <v>2</v>
      </c>
      <c r="E60" s="12">
        <v>840</v>
      </c>
      <c r="F60" s="12">
        <v>9</v>
      </c>
      <c r="G60" s="12">
        <v>3</v>
      </c>
      <c r="H60" s="12">
        <v>840</v>
      </c>
      <c r="I60" s="12">
        <v>2</v>
      </c>
      <c r="J60" s="12">
        <v>3</v>
      </c>
      <c r="K60" s="69">
        <v>26095.98</v>
      </c>
      <c r="L60" s="69">
        <f t="shared" ref="L60:L80" si="9">K60/100*-1</f>
        <v>-260.95979999999997</v>
      </c>
    </row>
    <row r="61" spans="1:12" x14ac:dyDescent="0.25">
      <c r="A61" s="115">
        <v>2069</v>
      </c>
      <c r="B61" s="12">
        <v>2</v>
      </c>
      <c r="C61" s="12">
        <v>3</v>
      </c>
      <c r="D61" s="12">
        <v>2</v>
      </c>
      <c r="E61" s="12">
        <v>978</v>
      </c>
      <c r="F61" s="12">
        <v>5</v>
      </c>
      <c r="G61" s="12">
        <v>3</v>
      </c>
      <c r="H61" s="12">
        <v>978</v>
      </c>
      <c r="I61" s="12">
        <v>1</v>
      </c>
      <c r="J61" s="12">
        <v>3</v>
      </c>
      <c r="K61" s="69">
        <v>313820.40000000002</v>
      </c>
      <c r="L61" s="69">
        <f t="shared" ref="L61:L62" si="10">K61/1000*-1</f>
        <v>-313.82040000000001</v>
      </c>
    </row>
    <row r="62" spans="1:12" x14ac:dyDescent="0.25">
      <c r="A62" s="115">
        <v>2069</v>
      </c>
      <c r="B62" s="12">
        <v>2</v>
      </c>
      <c r="C62" s="12">
        <v>3</v>
      </c>
      <c r="D62" s="12">
        <v>2</v>
      </c>
      <c r="E62" s="12">
        <v>980</v>
      </c>
      <c r="F62" s="12">
        <v>5</v>
      </c>
      <c r="G62" s="12">
        <v>3</v>
      </c>
      <c r="H62" s="12">
        <v>980</v>
      </c>
      <c r="I62" s="12">
        <v>1</v>
      </c>
      <c r="J62" s="12">
        <v>3</v>
      </c>
      <c r="K62" s="69">
        <v>1103885.7</v>
      </c>
      <c r="L62" s="69">
        <f t="shared" si="10"/>
        <v>-1103.8857</v>
      </c>
    </row>
    <row r="63" spans="1:12" x14ac:dyDescent="0.25">
      <c r="A63" s="115">
        <v>2069</v>
      </c>
      <c r="B63" s="12">
        <v>2</v>
      </c>
      <c r="C63" s="12">
        <v>3</v>
      </c>
      <c r="D63" s="12">
        <v>2</v>
      </c>
      <c r="E63" s="12">
        <v>980</v>
      </c>
      <c r="F63" s="12">
        <v>9</v>
      </c>
      <c r="G63" s="12">
        <v>3</v>
      </c>
      <c r="H63" s="12">
        <v>980</v>
      </c>
      <c r="I63" s="12">
        <v>2</v>
      </c>
      <c r="J63" s="12">
        <v>3</v>
      </c>
      <c r="K63" s="69">
        <v>175788.66</v>
      </c>
      <c r="L63" s="69">
        <f t="shared" si="9"/>
        <v>-1757.8866</v>
      </c>
    </row>
    <row r="64" spans="1:12" x14ac:dyDescent="0.25">
      <c r="A64" s="115">
        <v>2069</v>
      </c>
      <c r="B64" s="12">
        <v>2</v>
      </c>
      <c r="C64" s="12">
        <v>3</v>
      </c>
      <c r="D64" s="12">
        <v>3</v>
      </c>
      <c r="E64" s="12">
        <v>840</v>
      </c>
      <c r="F64" s="12">
        <v>5</v>
      </c>
      <c r="G64" s="12">
        <v>3</v>
      </c>
      <c r="H64" s="12">
        <v>840</v>
      </c>
      <c r="I64" s="12">
        <v>1</v>
      </c>
      <c r="J64" s="12">
        <v>3</v>
      </c>
      <c r="K64" s="69">
        <v>49788.5</v>
      </c>
      <c r="L64" s="69">
        <f t="shared" ref="L64:L65" si="11">K64/1000*-1</f>
        <v>-49.788499999999999</v>
      </c>
    </row>
    <row r="65" spans="1:12" x14ac:dyDescent="0.25">
      <c r="A65" s="115">
        <v>2069</v>
      </c>
      <c r="B65" s="12">
        <v>2</v>
      </c>
      <c r="C65" s="12">
        <v>3</v>
      </c>
      <c r="D65" s="12">
        <v>3</v>
      </c>
      <c r="E65" s="12">
        <v>840</v>
      </c>
      <c r="F65" s="12">
        <v>5</v>
      </c>
      <c r="G65" s="12">
        <v>3</v>
      </c>
      <c r="H65" s="12">
        <v>840</v>
      </c>
      <c r="I65" s="12">
        <v>2</v>
      </c>
      <c r="J65" s="12">
        <v>3</v>
      </c>
      <c r="K65" s="69">
        <v>3.4</v>
      </c>
      <c r="L65" s="69">
        <f t="shared" si="11"/>
        <v>-3.3999999999999998E-3</v>
      </c>
    </row>
    <row r="66" spans="1:12" x14ac:dyDescent="0.25">
      <c r="A66" s="115">
        <v>2069</v>
      </c>
      <c r="B66" s="12">
        <v>2</v>
      </c>
      <c r="C66" s="12">
        <v>3</v>
      </c>
      <c r="D66" s="12">
        <v>3</v>
      </c>
      <c r="E66" s="12">
        <v>840</v>
      </c>
      <c r="F66" s="12">
        <v>9</v>
      </c>
      <c r="G66" s="12">
        <v>3</v>
      </c>
      <c r="H66" s="12">
        <v>840</v>
      </c>
      <c r="I66" s="12">
        <v>2</v>
      </c>
      <c r="J66" s="12">
        <v>3</v>
      </c>
      <c r="K66" s="69">
        <v>418395.97</v>
      </c>
      <c r="L66" s="69">
        <f t="shared" si="9"/>
        <v>-4183.9596999999994</v>
      </c>
    </row>
    <row r="67" spans="1:12" x14ac:dyDescent="0.25">
      <c r="A67" s="115">
        <v>2069</v>
      </c>
      <c r="B67" s="12">
        <v>2</v>
      </c>
      <c r="C67" s="12">
        <v>3</v>
      </c>
      <c r="D67" s="12">
        <v>3</v>
      </c>
      <c r="E67" s="12">
        <v>978</v>
      </c>
      <c r="F67" s="12">
        <v>5</v>
      </c>
      <c r="G67" s="12">
        <v>3</v>
      </c>
      <c r="H67" s="12">
        <v>978</v>
      </c>
      <c r="I67" s="12">
        <v>1</v>
      </c>
      <c r="J67" s="12">
        <v>3</v>
      </c>
      <c r="K67" s="69">
        <v>75578.75</v>
      </c>
      <c r="L67" s="69">
        <f t="shared" ref="L67:L72" si="12">K67/1000*-1</f>
        <v>-75.578749999999999</v>
      </c>
    </row>
    <row r="68" spans="1:12" x14ac:dyDescent="0.25">
      <c r="A68" s="115">
        <v>2069</v>
      </c>
      <c r="B68" s="12">
        <v>2</v>
      </c>
      <c r="C68" s="12">
        <v>3</v>
      </c>
      <c r="D68" s="12">
        <v>3</v>
      </c>
      <c r="E68" s="12">
        <v>980</v>
      </c>
      <c r="F68" s="12">
        <v>5</v>
      </c>
      <c r="G68" s="12">
        <v>3</v>
      </c>
      <c r="H68" s="12">
        <v>980</v>
      </c>
      <c r="I68" s="12">
        <v>1</v>
      </c>
      <c r="J68" s="12">
        <v>3</v>
      </c>
      <c r="K68" s="69">
        <v>798970.19</v>
      </c>
      <c r="L68" s="69">
        <f t="shared" si="12"/>
        <v>-798.97018999999989</v>
      </c>
    </row>
    <row r="69" spans="1:12" x14ac:dyDescent="0.25">
      <c r="A69" s="115">
        <v>2069</v>
      </c>
      <c r="B69" s="12">
        <v>2</v>
      </c>
      <c r="C69" s="12">
        <v>3</v>
      </c>
      <c r="D69" s="12">
        <v>3</v>
      </c>
      <c r="E69" s="12">
        <v>980</v>
      </c>
      <c r="F69" s="12">
        <v>5</v>
      </c>
      <c r="G69" s="12">
        <v>3</v>
      </c>
      <c r="H69" s="12">
        <v>980</v>
      </c>
      <c r="I69" s="12">
        <v>2</v>
      </c>
      <c r="J69" s="12">
        <v>3</v>
      </c>
      <c r="K69" s="69">
        <v>27268.32</v>
      </c>
      <c r="L69" s="69">
        <f t="shared" si="12"/>
        <v>-27.268319999999999</v>
      </c>
    </row>
    <row r="70" spans="1:12" x14ac:dyDescent="0.25">
      <c r="A70" s="115">
        <v>2069</v>
      </c>
      <c r="B70" s="12">
        <v>2</v>
      </c>
      <c r="C70" s="12">
        <v>3</v>
      </c>
      <c r="D70" s="12">
        <v>4</v>
      </c>
      <c r="E70" s="12">
        <v>840</v>
      </c>
      <c r="F70" s="12">
        <v>5</v>
      </c>
      <c r="G70" s="12">
        <v>3</v>
      </c>
      <c r="H70" s="12">
        <v>840</v>
      </c>
      <c r="I70" s="12">
        <v>1</v>
      </c>
      <c r="J70" s="12">
        <v>3</v>
      </c>
      <c r="K70" s="69">
        <v>116796158.05</v>
      </c>
      <c r="L70" s="69">
        <f t="shared" si="12"/>
        <v>-116796.15805</v>
      </c>
    </row>
    <row r="71" spans="1:12" x14ac:dyDescent="0.25">
      <c r="A71" s="115">
        <v>2069</v>
      </c>
      <c r="B71" s="12">
        <v>2</v>
      </c>
      <c r="C71" s="12">
        <v>3</v>
      </c>
      <c r="D71" s="12">
        <v>4</v>
      </c>
      <c r="E71" s="12">
        <v>840</v>
      </c>
      <c r="F71" s="12">
        <v>5</v>
      </c>
      <c r="G71" s="12">
        <v>3</v>
      </c>
      <c r="H71" s="12">
        <v>840</v>
      </c>
      <c r="I71" s="12">
        <v>1</v>
      </c>
      <c r="J71" s="12">
        <v>4</v>
      </c>
      <c r="K71" s="69">
        <v>162789.17000000001</v>
      </c>
      <c r="L71" s="69">
        <f t="shared" si="12"/>
        <v>-162.78917000000001</v>
      </c>
    </row>
    <row r="72" spans="1:12" x14ac:dyDescent="0.25">
      <c r="A72" s="115">
        <v>2069</v>
      </c>
      <c r="B72" s="12">
        <v>2</v>
      </c>
      <c r="C72" s="12">
        <v>3</v>
      </c>
      <c r="D72" s="12">
        <v>4</v>
      </c>
      <c r="E72" s="12">
        <v>840</v>
      </c>
      <c r="F72" s="12">
        <v>5</v>
      </c>
      <c r="G72" s="12">
        <v>3</v>
      </c>
      <c r="H72" s="12">
        <v>840</v>
      </c>
      <c r="I72" s="12">
        <v>2</v>
      </c>
      <c r="J72" s="12">
        <v>3</v>
      </c>
      <c r="K72" s="69">
        <v>55819110.649999999</v>
      </c>
      <c r="L72" s="69">
        <f t="shared" si="12"/>
        <v>-55819.110649999995</v>
      </c>
    </row>
    <row r="73" spans="1:12" x14ac:dyDescent="0.25">
      <c r="A73" s="115">
        <v>2069</v>
      </c>
      <c r="B73" s="12">
        <v>2</v>
      </c>
      <c r="C73" s="12">
        <v>3</v>
      </c>
      <c r="D73" s="12">
        <v>4</v>
      </c>
      <c r="E73" s="12">
        <v>840</v>
      </c>
      <c r="F73" s="12">
        <v>9</v>
      </c>
      <c r="G73" s="12">
        <v>3</v>
      </c>
      <c r="H73" s="12">
        <v>840</v>
      </c>
      <c r="I73" s="12">
        <v>2</v>
      </c>
      <c r="J73" s="12">
        <v>3</v>
      </c>
      <c r="K73" s="69">
        <v>1711526.38</v>
      </c>
      <c r="L73" s="69">
        <f t="shared" si="9"/>
        <v>-17115.263800000001</v>
      </c>
    </row>
    <row r="74" spans="1:12" x14ac:dyDescent="0.25">
      <c r="A74" s="115">
        <v>2069</v>
      </c>
      <c r="B74" s="12">
        <v>2</v>
      </c>
      <c r="C74" s="12">
        <v>3</v>
      </c>
      <c r="D74" s="12">
        <v>4</v>
      </c>
      <c r="E74" s="12">
        <v>978</v>
      </c>
      <c r="F74" s="12">
        <v>5</v>
      </c>
      <c r="G74" s="12">
        <v>3</v>
      </c>
      <c r="H74" s="12">
        <v>978</v>
      </c>
      <c r="I74" s="12">
        <v>1</v>
      </c>
      <c r="J74" s="12">
        <v>3</v>
      </c>
      <c r="K74" s="69">
        <v>44468505.149999999</v>
      </c>
      <c r="L74" s="69">
        <f>K74/1000*-1</f>
        <v>-44468.505149999997</v>
      </c>
    </row>
    <row r="75" spans="1:12" x14ac:dyDescent="0.25">
      <c r="A75" s="115">
        <v>2069</v>
      </c>
      <c r="B75" s="12">
        <v>2</v>
      </c>
      <c r="C75" s="12">
        <v>3</v>
      </c>
      <c r="D75" s="12">
        <v>4</v>
      </c>
      <c r="E75" s="12">
        <v>978</v>
      </c>
      <c r="F75" s="12">
        <v>9</v>
      </c>
      <c r="G75" s="12">
        <v>3</v>
      </c>
      <c r="H75" s="12">
        <v>978</v>
      </c>
      <c r="I75" s="12">
        <v>2</v>
      </c>
      <c r="J75" s="12">
        <v>3</v>
      </c>
      <c r="K75" s="69">
        <v>11436.29</v>
      </c>
      <c r="L75" s="69">
        <f t="shared" si="9"/>
        <v>-114.36290000000001</v>
      </c>
    </row>
    <row r="76" spans="1:12" x14ac:dyDescent="0.25">
      <c r="A76" s="115">
        <v>2069</v>
      </c>
      <c r="B76" s="12">
        <v>2</v>
      </c>
      <c r="C76" s="12">
        <v>3</v>
      </c>
      <c r="D76" s="12">
        <v>4</v>
      </c>
      <c r="E76" s="12">
        <v>980</v>
      </c>
      <c r="F76" s="12">
        <v>5</v>
      </c>
      <c r="G76" s="12">
        <v>3</v>
      </c>
      <c r="H76" s="12">
        <v>980</v>
      </c>
      <c r="I76" s="12">
        <v>1</v>
      </c>
      <c r="J76" s="12">
        <v>3</v>
      </c>
      <c r="K76" s="69">
        <v>75181017.290000007</v>
      </c>
      <c r="L76" s="69">
        <f t="shared" ref="L76:L78" si="13">K76/1000*-1</f>
        <v>-75181.017290000003</v>
      </c>
    </row>
    <row r="77" spans="1:12" x14ac:dyDescent="0.25">
      <c r="A77" s="115">
        <v>2069</v>
      </c>
      <c r="B77" s="12">
        <v>2</v>
      </c>
      <c r="C77" s="12">
        <v>3</v>
      </c>
      <c r="D77" s="12">
        <v>4</v>
      </c>
      <c r="E77" s="12">
        <v>980</v>
      </c>
      <c r="F77" s="12">
        <v>5</v>
      </c>
      <c r="G77" s="12">
        <v>3</v>
      </c>
      <c r="H77" s="12">
        <v>980</v>
      </c>
      <c r="I77" s="12">
        <v>1</v>
      </c>
      <c r="J77" s="12">
        <v>4</v>
      </c>
      <c r="K77" s="69">
        <v>259374.92</v>
      </c>
      <c r="L77" s="69">
        <f t="shared" si="13"/>
        <v>-259.37492000000003</v>
      </c>
    </row>
    <row r="78" spans="1:12" x14ac:dyDescent="0.25">
      <c r="A78" s="115">
        <v>2069</v>
      </c>
      <c r="B78" s="12">
        <v>2</v>
      </c>
      <c r="C78" s="12">
        <v>3</v>
      </c>
      <c r="D78" s="12">
        <v>4</v>
      </c>
      <c r="E78" s="12">
        <v>980</v>
      </c>
      <c r="F78" s="12">
        <v>5</v>
      </c>
      <c r="G78" s="12">
        <v>3</v>
      </c>
      <c r="H78" s="12">
        <v>980</v>
      </c>
      <c r="I78" s="12">
        <v>2</v>
      </c>
      <c r="J78" s="12">
        <v>3</v>
      </c>
      <c r="K78" s="69">
        <v>51400175.490000002</v>
      </c>
      <c r="L78" s="69">
        <f t="shared" si="13"/>
        <v>-51400.175490000001</v>
      </c>
    </row>
    <row r="79" spans="1:12" x14ac:dyDescent="0.25">
      <c r="A79" s="115">
        <v>2069</v>
      </c>
      <c r="B79" s="12">
        <v>2</v>
      </c>
      <c r="C79" s="12">
        <v>3</v>
      </c>
      <c r="D79" s="12">
        <v>4</v>
      </c>
      <c r="E79" s="12">
        <v>980</v>
      </c>
      <c r="F79" s="12">
        <v>9</v>
      </c>
      <c r="G79" s="12">
        <v>3</v>
      </c>
      <c r="H79" s="12">
        <v>980</v>
      </c>
      <c r="I79" s="12">
        <v>2</v>
      </c>
      <c r="J79" s="12">
        <v>3</v>
      </c>
      <c r="K79" s="69">
        <v>996071.89</v>
      </c>
      <c r="L79" s="69">
        <f t="shared" si="9"/>
        <v>-9960.7188999999998</v>
      </c>
    </row>
    <row r="80" spans="1:12" x14ac:dyDescent="0.25">
      <c r="A80" s="115">
        <v>2069</v>
      </c>
      <c r="B80" s="12">
        <v>2</v>
      </c>
      <c r="C80" s="12">
        <v>3</v>
      </c>
      <c r="D80" s="12">
        <v>4</v>
      </c>
      <c r="E80" s="12">
        <v>980</v>
      </c>
      <c r="F80" s="12">
        <v>9</v>
      </c>
      <c r="G80" s="12">
        <v>3</v>
      </c>
      <c r="H80" s="12">
        <v>980</v>
      </c>
      <c r="I80" s="12">
        <v>2</v>
      </c>
      <c r="J80" s="12">
        <v>4</v>
      </c>
      <c r="K80" s="69">
        <v>4371.3500000000004</v>
      </c>
      <c r="L80" s="69">
        <f t="shared" si="9"/>
        <v>-43.713500000000003</v>
      </c>
    </row>
    <row r="81" spans="1:12" x14ac:dyDescent="0.25">
      <c r="A81" s="67">
        <v>2071</v>
      </c>
      <c r="B81" s="12">
        <v>1</v>
      </c>
      <c r="C81" s="12">
        <v>1</v>
      </c>
      <c r="D81" s="12">
        <v>0</v>
      </c>
      <c r="E81" s="12">
        <v>980</v>
      </c>
      <c r="F81" s="12">
        <v>5</v>
      </c>
      <c r="G81" s="12">
        <v>3</v>
      </c>
      <c r="H81" s="12">
        <v>980</v>
      </c>
      <c r="I81" s="12">
        <v>1</v>
      </c>
      <c r="J81" s="12">
        <v>3</v>
      </c>
      <c r="K81" s="69">
        <v>387886.12</v>
      </c>
      <c r="L81" s="69">
        <f t="shared" ref="L81:L82" si="14">K81/1000*1</f>
        <v>387.88612000000001</v>
      </c>
    </row>
    <row r="82" spans="1:12" x14ac:dyDescent="0.25">
      <c r="A82" s="113">
        <v>2078</v>
      </c>
      <c r="B82" s="12">
        <v>1</v>
      </c>
      <c r="C82" s="12">
        <v>1</v>
      </c>
      <c r="D82" s="12">
        <v>2</v>
      </c>
      <c r="E82" s="12">
        <v>980</v>
      </c>
      <c r="F82" s="12">
        <v>5</v>
      </c>
      <c r="G82" s="12">
        <v>3</v>
      </c>
      <c r="H82" s="12">
        <v>980</v>
      </c>
      <c r="I82" s="12">
        <v>1</v>
      </c>
      <c r="J82" s="12">
        <v>3</v>
      </c>
      <c r="K82" s="69">
        <v>4525.66</v>
      </c>
      <c r="L82" s="69">
        <f t="shared" si="14"/>
        <v>4.5256600000000002</v>
      </c>
    </row>
    <row r="83" spans="1:12" x14ac:dyDescent="0.25">
      <c r="A83" s="115">
        <v>2079</v>
      </c>
      <c r="B83" s="12">
        <v>2</v>
      </c>
      <c r="C83" s="12">
        <v>1</v>
      </c>
      <c r="D83" s="12">
        <v>2</v>
      </c>
      <c r="E83" s="12">
        <v>980</v>
      </c>
      <c r="F83" s="12">
        <v>5</v>
      </c>
      <c r="G83" s="12">
        <v>3</v>
      </c>
      <c r="H83" s="12">
        <v>980</v>
      </c>
      <c r="I83" s="12">
        <v>1</v>
      </c>
      <c r="J83" s="12">
        <v>3</v>
      </c>
      <c r="K83" s="69">
        <v>48.34</v>
      </c>
      <c r="L83" s="69">
        <f t="shared" ref="L83:L84" si="15">K83/1000*-1</f>
        <v>-4.8340000000000001E-2</v>
      </c>
    </row>
    <row r="84" spans="1:12" x14ac:dyDescent="0.25">
      <c r="A84" s="115">
        <v>2079</v>
      </c>
      <c r="B84" s="12">
        <v>2</v>
      </c>
      <c r="C84" s="12">
        <v>1</v>
      </c>
      <c r="D84" s="12">
        <v>4</v>
      </c>
      <c r="E84" s="12">
        <v>980</v>
      </c>
      <c r="F84" s="12">
        <v>5</v>
      </c>
      <c r="G84" s="12">
        <v>3</v>
      </c>
      <c r="H84" s="12">
        <v>980</v>
      </c>
      <c r="I84" s="12">
        <v>1</v>
      </c>
      <c r="J84" s="12">
        <v>3</v>
      </c>
      <c r="K84" s="69">
        <v>4519.33</v>
      </c>
      <c r="L84" s="69">
        <f t="shared" si="15"/>
        <v>-4.5193300000000001</v>
      </c>
    </row>
    <row r="85" spans="1:12" x14ac:dyDescent="0.25">
      <c r="A85" s="67">
        <v>2083</v>
      </c>
      <c r="B85" s="12">
        <v>1</v>
      </c>
      <c r="C85" s="12">
        <v>2</v>
      </c>
      <c r="D85" s="12">
        <v>0</v>
      </c>
      <c r="E85" s="12">
        <v>980</v>
      </c>
      <c r="F85" s="12">
        <v>5</v>
      </c>
      <c r="G85" s="12">
        <v>3</v>
      </c>
      <c r="H85" s="12">
        <v>980</v>
      </c>
      <c r="I85" s="12">
        <v>1</v>
      </c>
      <c r="J85" s="12">
        <v>3</v>
      </c>
      <c r="K85" s="69">
        <v>91954510</v>
      </c>
      <c r="L85" s="69">
        <f t="shared" ref="L85:L86" si="16">K85/1000*1</f>
        <v>91954.51</v>
      </c>
    </row>
    <row r="86" spans="1:12" x14ac:dyDescent="0.25">
      <c r="A86" s="67">
        <v>2083</v>
      </c>
      <c r="B86" s="12">
        <v>1</v>
      </c>
      <c r="C86" s="12">
        <v>2</v>
      </c>
      <c r="D86" s="12">
        <v>0</v>
      </c>
      <c r="E86" s="12">
        <v>980</v>
      </c>
      <c r="F86" s="12">
        <v>5</v>
      </c>
      <c r="G86" s="12">
        <v>3</v>
      </c>
      <c r="H86" s="12">
        <v>980</v>
      </c>
      <c r="I86" s="12">
        <v>1</v>
      </c>
      <c r="J86" s="12">
        <v>4</v>
      </c>
      <c r="K86" s="69">
        <v>2474485.0699999998</v>
      </c>
      <c r="L86" s="69">
        <f t="shared" si="16"/>
        <v>2474.4850699999997</v>
      </c>
    </row>
    <row r="87" spans="1:12" x14ac:dyDescent="0.25">
      <c r="A87" s="67">
        <v>2086</v>
      </c>
      <c r="B87" s="12">
        <v>2</v>
      </c>
      <c r="C87" s="12">
        <v>2</v>
      </c>
      <c r="D87" s="12">
        <v>5</v>
      </c>
      <c r="E87" s="12">
        <v>980</v>
      </c>
      <c r="F87" s="12">
        <v>5</v>
      </c>
      <c r="G87" s="12">
        <v>3</v>
      </c>
      <c r="H87" s="12">
        <v>980</v>
      </c>
      <c r="I87" s="12">
        <v>1</v>
      </c>
      <c r="J87" s="12">
        <v>3</v>
      </c>
      <c r="K87" s="69">
        <v>54329.41</v>
      </c>
      <c r="L87" s="69">
        <f t="shared" ref="L87:L88" si="17">K87/1000*-1</f>
        <v>-54.329410000000003</v>
      </c>
    </row>
    <row r="88" spans="1:12" x14ac:dyDescent="0.25">
      <c r="A88" s="67">
        <v>2086</v>
      </c>
      <c r="B88" s="12">
        <v>2</v>
      </c>
      <c r="C88" s="12">
        <v>2</v>
      </c>
      <c r="D88" s="12">
        <v>5</v>
      </c>
      <c r="E88" s="12">
        <v>980</v>
      </c>
      <c r="F88" s="12">
        <v>5</v>
      </c>
      <c r="G88" s="12">
        <v>3</v>
      </c>
      <c r="H88" s="12">
        <v>980</v>
      </c>
      <c r="I88" s="12">
        <v>1</v>
      </c>
      <c r="J88" s="12">
        <v>4</v>
      </c>
      <c r="K88" s="69">
        <v>534.24</v>
      </c>
      <c r="L88" s="69">
        <f t="shared" si="17"/>
        <v>-0.53424000000000005</v>
      </c>
    </row>
    <row r="89" spans="1:12" x14ac:dyDescent="0.25">
      <c r="A89" s="113">
        <v>2088</v>
      </c>
      <c r="B89" s="12">
        <v>1</v>
      </c>
      <c r="C89" s="12">
        <v>2</v>
      </c>
      <c r="D89" s="12">
        <v>2</v>
      </c>
      <c r="E89" s="12">
        <v>980</v>
      </c>
      <c r="F89" s="12">
        <v>5</v>
      </c>
      <c r="G89" s="12">
        <v>3</v>
      </c>
      <c r="H89" s="12">
        <v>980</v>
      </c>
      <c r="I89" s="12">
        <v>1</v>
      </c>
      <c r="J89" s="12">
        <v>3</v>
      </c>
      <c r="K89" s="69">
        <v>1587714.55</v>
      </c>
      <c r="L89" s="69">
        <f t="shared" ref="L89:L90" si="18">K89/1000*1</f>
        <v>1587.7145500000001</v>
      </c>
    </row>
    <row r="90" spans="1:12" x14ac:dyDescent="0.25">
      <c r="A90" s="113">
        <v>2088</v>
      </c>
      <c r="B90" s="12">
        <v>1</v>
      </c>
      <c r="C90" s="12">
        <v>2</v>
      </c>
      <c r="D90" s="12">
        <v>2</v>
      </c>
      <c r="E90" s="12">
        <v>980</v>
      </c>
      <c r="F90" s="12">
        <v>5</v>
      </c>
      <c r="G90" s="12">
        <v>3</v>
      </c>
      <c r="H90" s="12">
        <v>980</v>
      </c>
      <c r="I90" s="12">
        <v>1</v>
      </c>
      <c r="J90" s="12">
        <v>4</v>
      </c>
      <c r="K90" s="69">
        <v>49932.13</v>
      </c>
      <c r="L90" s="69">
        <f t="shared" si="18"/>
        <v>49.932130000000001</v>
      </c>
    </row>
    <row r="91" spans="1:12" x14ac:dyDescent="0.25">
      <c r="A91" s="115">
        <v>2089</v>
      </c>
      <c r="B91" s="12">
        <v>2</v>
      </c>
      <c r="C91" s="12">
        <v>2</v>
      </c>
      <c r="D91" s="12">
        <v>2</v>
      </c>
      <c r="E91" s="12">
        <v>980</v>
      </c>
      <c r="F91" s="12">
        <v>5</v>
      </c>
      <c r="G91" s="12">
        <v>3</v>
      </c>
      <c r="H91" s="12">
        <v>980</v>
      </c>
      <c r="I91" s="12">
        <v>1</v>
      </c>
      <c r="J91" s="12">
        <v>3</v>
      </c>
      <c r="K91" s="69">
        <v>41326.879999999997</v>
      </c>
      <c r="L91" s="69">
        <f t="shared" ref="L91:L94" si="19">K91/1000*-1</f>
        <v>-41.326879999999996</v>
      </c>
    </row>
    <row r="92" spans="1:12" x14ac:dyDescent="0.25">
      <c r="A92" s="115">
        <v>2089</v>
      </c>
      <c r="B92" s="12">
        <v>2</v>
      </c>
      <c r="C92" s="12">
        <v>2</v>
      </c>
      <c r="D92" s="12">
        <v>2</v>
      </c>
      <c r="E92" s="12">
        <v>980</v>
      </c>
      <c r="F92" s="12">
        <v>5</v>
      </c>
      <c r="G92" s="12">
        <v>3</v>
      </c>
      <c r="H92" s="12">
        <v>980</v>
      </c>
      <c r="I92" s="12">
        <v>1</v>
      </c>
      <c r="J92" s="12">
        <v>4</v>
      </c>
      <c r="K92" s="69">
        <v>4975.45</v>
      </c>
      <c r="L92" s="69">
        <f t="shared" si="19"/>
        <v>-4.9754499999999995</v>
      </c>
    </row>
    <row r="93" spans="1:12" x14ac:dyDescent="0.25">
      <c r="A93" s="115">
        <v>2089</v>
      </c>
      <c r="B93" s="12">
        <v>2</v>
      </c>
      <c r="C93" s="12">
        <v>2</v>
      </c>
      <c r="D93" s="12">
        <v>4</v>
      </c>
      <c r="E93" s="12">
        <v>980</v>
      </c>
      <c r="F93" s="12">
        <v>5</v>
      </c>
      <c r="G93" s="12">
        <v>3</v>
      </c>
      <c r="H93" s="12">
        <v>980</v>
      </c>
      <c r="I93" s="12">
        <v>1</v>
      </c>
      <c r="J93" s="12">
        <v>3</v>
      </c>
      <c r="K93" s="69">
        <v>2497897.3199999998</v>
      </c>
      <c r="L93" s="69">
        <f t="shared" si="19"/>
        <v>-2497.89732</v>
      </c>
    </row>
    <row r="94" spans="1:12" x14ac:dyDescent="0.25">
      <c r="A94" s="115">
        <v>2089</v>
      </c>
      <c r="B94" s="12">
        <v>2</v>
      </c>
      <c r="C94" s="12">
        <v>2</v>
      </c>
      <c r="D94" s="12">
        <v>4</v>
      </c>
      <c r="E94" s="12">
        <v>980</v>
      </c>
      <c r="F94" s="12">
        <v>5</v>
      </c>
      <c r="G94" s="12">
        <v>3</v>
      </c>
      <c r="H94" s="12">
        <v>980</v>
      </c>
      <c r="I94" s="12">
        <v>1</v>
      </c>
      <c r="J94" s="12">
        <v>4</v>
      </c>
      <c r="K94" s="69">
        <v>249195.3</v>
      </c>
      <c r="L94" s="69">
        <f t="shared" si="19"/>
        <v>-249.19529999999997</v>
      </c>
    </row>
    <row r="95" spans="1:12" x14ac:dyDescent="0.25">
      <c r="A95" s="67">
        <v>2203</v>
      </c>
      <c r="B95" s="12">
        <v>1</v>
      </c>
      <c r="C95" s="12">
        <v>1</v>
      </c>
      <c r="D95" s="12">
        <v>0</v>
      </c>
      <c r="E95" s="12">
        <v>840</v>
      </c>
      <c r="F95" s="12">
        <v>5</v>
      </c>
      <c r="G95" s="12">
        <v>3</v>
      </c>
      <c r="H95" s="12">
        <v>840</v>
      </c>
      <c r="I95" s="12">
        <v>2</v>
      </c>
      <c r="J95" s="12">
        <v>5</v>
      </c>
      <c r="K95" s="69">
        <v>56889.74</v>
      </c>
      <c r="L95" s="69">
        <f t="shared" ref="L95:L97" si="20">K95/1000*1</f>
        <v>56.889739999999996</v>
      </c>
    </row>
    <row r="96" spans="1:12" x14ac:dyDescent="0.25">
      <c r="A96" s="67">
        <v>2203</v>
      </c>
      <c r="B96" s="12">
        <v>1</v>
      </c>
      <c r="C96" s="12">
        <v>1</v>
      </c>
      <c r="D96" s="12">
        <v>0</v>
      </c>
      <c r="E96" s="12">
        <v>980</v>
      </c>
      <c r="F96" s="12">
        <v>5</v>
      </c>
      <c r="G96" s="12">
        <v>3</v>
      </c>
      <c r="H96" s="12">
        <v>980</v>
      </c>
      <c r="I96" s="12">
        <v>1</v>
      </c>
      <c r="J96" s="12">
        <v>5</v>
      </c>
      <c r="K96" s="69">
        <v>43963216.75</v>
      </c>
      <c r="L96" s="69">
        <f t="shared" si="20"/>
        <v>43963.21675</v>
      </c>
    </row>
    <row r="97" spans="1:12" x14ac:dyDescent="0.25">
      <c r="A97" s="67">
        <v>2203</v>
      </c>
      <c r="B97" s="12">
        <v>1</v>
      </c>
      <c r="C97" s="12">
        <v>1</v>
      </c>
      <c r="D97" s="12">
        <v>0</v>
      </c>
      <c r="E97" s="12">
        <v>980</v>
      </c>
      <c r="F97" s="12">
        <v>5</v>
      </c>
      <c r="G97" s="12">
        <v>3</v>
      </c>
      <c r="H97" s="12">
        <v>980</v>
      </c>
      <c r="I97" s="12">
        <v>2</v>
      </c>
      <c r="J97" s="12">
        <v>5</v>
      </c>
      <c r="K97" s="69">
        <v>592745.44999999995</v>
      </c>
      <c r="L97" s="69">
        <f t="shared" si="20"/>
        <v>592.74545000000001</v>
      </c>
    </row>
    <row r="98" spans="1:12" x14ac:dyDescent="0.25">
      <c r="A98" s="67">
        <v>2206</v>
      </c>
      <c r="B98" s="12">
        <v>2</v>
      </c>
      <c r="C98" s="12">
        <v>1</v>
      </c>
      <c r="D98" s="12">
        <v>5</v>
      </c>
      <c r="E98" s="12">
        <v>980</v>
      </c>
      <c r="F98" s="12">
        <v>5</v>
      </c>
      <c r="G98" s="12">
        <v>3</v>
      </c>
      <c r="H98" s="12">
        <v>980</v>
      </c>
      <c r="I98" s="12">
        <v>1</v>
      </c>
      <c r="J98" s="12">
        <v>5</v>
      </c>
      <c r="K98" s="69">
        <v>701003.44</v>
      </c>
      <c r="L98" s="69">
        <f t="shared" ref="L98:L99" si="21">K98/1000*-1</f>
        <v>-701.00343999999996</v>
      </c>
    </row>
    <row r="99" spans="1:12" x14ac:dyDescent="0.25">
      <c r="A99" s="67">
        <v>2206</v>
      </c>
      <c r="B99" s="12">
        <v>2</v>
      </c>
      <c r="C99" s="12">
        <v>1</v>
      </c>
      <c r="D99" s="12">
        <v>5</v>
      </c>
      <c r="E99" s="12">
        <v>980</v>
      </c>
      <c r="F99" s="12">
        <v>5</v>
      </c>
      <c r="G99" s="12">
        <v>3</v>
      </c>
      <c r="H99" s="12">
        <v>980</v>
      </c>
      <c r="I99" s="12">
        <v>2</v>
      </c>
      <c r="J99" s="12">
        <v>5</v>
      </c>
      <c r="K99" s="69">
        <v>24.65</v>
      </c>
      <c r="L99" s="69">
        <f t="shared" si="21"/>
        <v>-2.4649999999999998E-2</v>
      </c>
    </row>
    <row r="100" spans="1:12" x14ac:dyDescent="0.25">
      <c r="A100" s="113">
        <v>2208</v>
      </c>
      <c r="B100" s="12">
        <v>1</v>
      </c>
      <c r="C100" s="12">
        <v>1</v>
      </c>
      <c r="D100" s="12">
        <v>2</v>
      </c>
      <c r="E100" s="12">
        <v>980</v>
      </c>
      <c r="F100" s="12">
        <v>5</v>
      </c>
      <c r="G100" s="12">
        <v>3</v>
      </c>
      <c r="H100" s="12">
        <v>980</v>
      </c>
      <c r="I100" s="12">
        <v>1</v>
      </c>
      <c r="J100" s="12">
        <v>5</v>
      </c>
      <c r="K100" s="69">
        <v>458728.85</v>
      </c>
      <c r="L100" s="69">
        <f t="shared" ref="L100:L102" si="22">K100/1000*1</f>
        <v>458.72884999999997</v>
      </c>
    </row>
    <row r="101" spans="1:12" x14ac:dyDescent="0.25">
      <c r="A101" s="112">
        <v>2208</v>
      </c>
      <c r="B101" s="12">
        <v>1</v>
      </c>
      <c r="C101" s="12">
        <v>1</v>
      </c>
      <c r="D101" s="12">
        <v>3</v>
      </c>
      <c r="E101" s="12">
        <v>980</v>
      </c>
      <c r="F101" s="12">
        <v>5</v>
      </c>
      <c r="G101" s="12">
        <v>3</v>
      </c>
      <c r="H101" s="12">
        <v>980</v>
      </c>
      <c r="I101" s="12">
        <v>1</v>
      </c>
      <c r="J101" s="12">
        <v>5</v>
      </c>
      <c r="K101" s="69">
        <v>490930.82</v>
      </c>
      <c r="L101" s="69">
        <f t="shared" si="22"/>
        <v>490.93081999999998</v>
      </c>
    </row>
    <row r="102" spans="1:12" x14ac:dyDescent="0.25">
      <c r="A102" s="112">
        <v>2208</v>
      </c>
      <c r="B102" s="12">
        <v>1</v>
      </c>
      <c r="C102" s="12">
        <v>1</v>
      </c>
      <c r="D102" s="12">
        <v>3</v>
      </c>
      <c r="E102" s="12">
        <v>980</v>
      </c>
      <c r="F102" s="12">
        <v>5</v>
      </c>
      <c r="G102" s="12">
        <v>3</v>
      </c>
      <c r="H102" s="12">
        <v>980</v>
      </c>
      <c r="I102" s="12">
        <v>2</v>
      </c>
      <c r="J102" s="12">
        <v>5</v>
      </c>
      <c r="K102" s="69">
        <v>123441.37</v>
      </c>
      <c r="L102" s="69">
        <f t="shared" si="22"/>
        <v>123.44136999999999</v>
      </c>
    </row>
    <row r="103" spans="1:12" x14ac:dyDescent="0.25">
      <c r="A103" s="115">
        <v>2209</v>
      </c>
      <c r="B103" s="12">
        <v>2</v>
      </c>
      <c r="C103" s="12">
        <v>1</v>
      </c>
      <c r="D103" s="12">
        <v>2</v>
      </c>
      <c r="E103" s="12">
        <v>980</v>
      </c>
      <c r="F103" s="12">
        <v>5</v>
      </c>
      <c r="G103" s="12">
        <v>3</v>
      </c>
      <c r="H103" s="12">
        <v>980</v>
      </c>
      <c r="I103" s="12">
        <v>1</v>
      </c>
      <c r="J103" s="12">
        <v>5</v>
      </c>
      <c r="K103" s="69">
        <v>4678.46</v>
      </c>
      <c r="L103" s="69">
        <f>K103/1000*-1</f>
        <v>-4.6784600000000003</v>
      </c>
    </row>
    <row r="104" spans="1:12" x14ac:dyDescent="0.25">
      <c r="A104" s="115">
        <v>2209</v>
      </c>
      <c r="B104" s="12">
        <v>2</v>
      </c>
      <c r="C104" s="12">
        <v>1</v>
      </c>
      <c r="D104" s="12">
        <v>2</v>
      </c>
      <c r="E104" s="12">
        <v>980</v>
      </c>
      <c r="F104" s="12">
        <v>9</v>
      </c>
      <c r="G104" s="12">
        <v>3</v>
      </c>
      <c r="H104" s="12">
        <v>980</v>
      </c>
      <c r="I104" s="12">
        <v>2</v>
      </c>
      <c r="J104" s="12">
        <v>5</v>
      </c>
      <c r="K104" s="69">
        <v>0.15</v>
      </c>
      <c r="L104" s="69">
        <f t="shared" ref="L104:L111" si="23">K104/100*-1</f>
        <v>-1.5E-3</v>
      </c>
    </row>
    <row r="105" spans="1:12" x14ac:dyDescent="0.25">
      <c r="A105" s="115">
        <v>2209</v>
      </c>
      <c r="B105" s="12">
        <v>2</v>
      </c>
      <c r="C105" s="12">
        <v>1</v>
      </c>
      <c r="D105" s="12">
        <v>3</v>
      </c>
      <c r="E105" s="12">
        <v>980</v>
      </c>
      <c r="F105" s="12">
        <v>5</v>
      </c>
      <c r="G105" s="12">
        <v>3</v>
      </c>
      <c r="H105" s="12">
        <v>980</v>
      </c>
      <c r="I105" s="12">
        <v>1</v>
      </c>
      <c r="J105" s="12">
        <v>5</v>
      </c>
      <c r="K105" s="69">
        <v>117</v>
      </c>
      <c r="L105" s="69">
        <f t="shared" ref="L105:L106" si="24">K105/1000*-1</f>
        <v>-0.11700000000000001</v>
      </c>
    </row>
    <row r="106" spans="1:12" x14ac:dyDescent="0.25">
      <c r="A106" s="115">
        <v>2209</v>
      </c>
      <c r="B106" s="12">
        <v>2</v>
      </c>
      <c r="C106" s="12">
        <v>1</v>
      </c>
      <c r="D106" s="12">
        <v>3</v>
      </c>
      <c r="E106" s="12">
        <v>980</v>
      </c>
      <c r="F106" s="12">
        <v>5</v>
      </c>
      <c r="G106" s="12">
        <v>3</v>
      </c>
      <c r="H106" s="12">
        <v>980</v>
      </c>
      <c r="I106" s="12">
        <v>2</v>
      </c>
      <c r="J106" s="12">
        <v>5</v>
      </c>
      <c r="K106" s="69">
        <v>31391.55</v>
      </c>
      <c r="L106" s="69">
        <f t="shared" si="24"/>
        <v>-31.391549999999999</v>
      </c>
    </row>
    <row r="107" spans="1:12" x14ac:dyDescent="0.25">
      <c r="A107" s="115">
        <v>2209</v>
      </c>
      <c r="B107" s="12">
        <v>2</v>
      </c>
      <c r="C107" s="12">
        <v>1</v>
      </c>
      <c r="D107" s="12">
        <v>3</v>
      </c>
      <c r="E107" s="12">
        <v>980</v>
      </c>
      <c r="F107" s="12">
        <v>9</v>
      </c>
      <c r="G107" s="12">
        <v>3</v>
      </c>
      <c r="H107" s="12">
        <v>980</v>
      </c>
      <c r="I107" s="12">
        <v>2</v>
      </c>
      <c r="J107" s="12">
        <v>5</v>
      </c>
      <c r="K107" s="69">
        <v>23.85</v>
      </c>
      <c r="L107" s="69">
        <f t="shared" si="23"/>
        <v>-0.23850000000000002</v>
      </c>
    </row>
    <row r="108" spans="1:12" x14ac:dyDescent="0.25">
      <c r="A108" s="115">
        <v>2209</v>
      </c>
      <c r="B108" s="12">
        <v>2</v>
      </c>
      <c r="C108" s="12">
        <v>1</v>
      </c>
      <c r="D108" s="12">
        <v>4</v>
      </c>
      <c r="E108" s="12">
        <v>840</v>
      </c>
      <c r="F108" s="12">
        <v>5</v>
      </c>
      <c r="G108" s="12">
        <v>3</v>
      </c>
      <c r="H108" s="12">
        <v>840</v>
      </c>
      <c r="I108" s="12">
        <v>2</v>
      </c>
      <c r="J108" s="12">
        <v>5</v>
      </c>
      <c r="K108" s="69">
        <v>56889.74</v>
      </c>
      <c r="L108" s="69">
        <f t="shared" ref="L108:L110" si="25">K108/1000*-1</f>
        <v>-56.889739999999996</v>
      </c>
    </row>
    <row r="109" spans="1:12" x14ac:dyDescent="0.25">
      <c r="A109" s="115">
        <v>2209</v>
      </c>
      <c r="B109" s="12">
        <v>2</v>
      </c>
      <c r="C109" s="12">
        <v>1</v>
      </c>
      <c r="D109" s="12">
        <v>4</v>
      </c>
      <c r="E109" s="12">
        <v>980</v>
      </c>
      <c r="F109" s="12">
        <v>5</v>
      </c>
      <c r="G109" s="12">
        <v>3</v>
      </c>
      <c r="H109" s="12">
        <v>980</v>
      </c>
      <c r="I109" s="12">
        <v>1</v>
      </c>
      <c r="J109" s="12">
        <v>5</v>
      </c>
      <c r="K109" s="69">
        <v>201140.21</v>
      </c>
      <c r="L109" s="69">
        <f t="shared" si="25"/>
        <v>-201.14021</v>
      </c>
    </row>
    <row r="110" spans="1:12" x14ac:dyDescent="0.25">
      <c r="A110" s="115">
        <v>2209</v>
      </c>
      <c r="B110" s="12">
        <v>2</v>
      </c>
      <c r="C110" s="12">
        <v>1</v>
      </c>
      <c r="D110" s="12">
        <v>4</v>
      </c>
      <c r="E110" s="12">
        <v>980</v>
      </c>
      <c r="F110" s="12">
        <v>5</v>
      </c>
      <c r="G110" s="12">
        <v>3</v>
      </c>
      <c r="H110" s="12">
        <v>980</v>
      </c>
      <c r="I110" s="12">
        <v>2</v>
      </c>
      <c r="J110" s="12">
        <v>5</v>
      </c>
      <c r="K110" s="69">
        <v>241055.56</v>
      </c>
      <c r="L110" s="69">
        <f t="shared" si="25"/>
        <v>-241.05555999999999</v>
      </c>
    </row>
    <row r="111" spans="1:12" x14ac:dyDescent="0.25">
      <c r="A111" s="115">
        <v>2209</v>
      </c>
      <c r="B111" s="12">
        <v>2</v>
      </c>
      <c r="C111" s="12">
        <v>1</v>
      </c>
      <c r="D111" s="12">
        <v>4</v>
      </c>
      <c r="E111" s="12">
        <v>980</v>
      </c>
      <c r="F111" s="12">
        <v>9</v>
      </c>
      <c r="G111" s="12">
        <v>3</v>
      </c>
      <c r="H111" s="12">
        <v>980</v>
      </c>
      <c r="I111" s="12">
        <v>2</v>
      </c>
      <c r="J111" s="12">
        <v>5</v>
      </c>
      <c r="K111" s="69">
        <v>1116.6099999999999</v>
      </c>
      <c r="L111" s="69">
        <f t="shared" si="23"/>
        <v>-11.166099999999998</v>
      </c>
    </row>
    <row r="112" spans="1:12" x14ac:dyDescent="0.25">
      <c r="A112" s="67">
        <v>2233</v>
      </c>
      <c r="B112" s="12">
        <v>1</v>
      </c>
      <c r="C112" s="12">
        <v>1</v>
      </c>
      <c r="D112" s="12">
        <v>0</v>
      </c>
      <c r="E112" s="12">
        <v>980</v>
      </c>
      <c r="F112" s="12">
        <v>4</v>
      </c>
      <c r="G112" s="12">
        <v>3</v>
      </c>
      <c r="H112" s="12">
        <v>980</v>
      </c>
      <c r="I112" s="12">
        <v>1</v>
      </c>
      <c r="J112" s="12">
        <v>5</v>
      </c>
      <c r="K112" s="69">
        <v>6640539.0300000003</v>
      </c>
      <c r="L112" s="69">
        <f t="shared" ref="L112:L114" si="26">K112/1000*1</f>
        <v>6640.5390299999999</v>
      </c>
    </row>
    <row r="113" spans="1:12" x14ac:dyDescent="0.25">
      <c r="A113" s="67">
        <v>2236</v>
      </c>
      <c r="B113" s="12">
        <v>2</v>
      </c>
      <c r="C113" s="12">
        <v>1</v>
      </c>
      <c r="D113" s="12">
        <v>5</v>
      </c>
      <c r="E113" s="12">
        <v>980</v>
      </c>
      <c r="F113" s="12">
        <v>4</v>
      </c>
      <c r="G113" s="12">
        <v>3</v>
      </c>
      <c r="H113" s="12">
        <v>980</v>
      </c>
      <c r="I113" s="12">
        <v>1</v>
      </c>
      <c r="J113" s="12">
        <v>5</v>
      </c>
      <c r="K113" s="69">
        <v>100423.32</v>
      </c>
      <c r="L113" s="69">
        <f>K113/1000*-1</f>
        <v>-100.42332</v>
      </c>
    </row>
    <row r="114" spans="1:12" x14ac:dyDescent="0.25">
      <c r="A114" s="113">
        <v>2238</v>
      </c>
      <c r="B114" s="12">
        <v>1</v>
      </c>
      <c r="C114" s="12">
        <v>1</v>
      </c>
      <c r="D114" s="12">
        <v>2</v>
      </c>
      <c r="E114" s="12">
        <v>980</v>
      </c>
      <c r="F114" s="12">
        <v>4</v>
      </c>
      <c r="G114" s="12">
        <v>3</v>
      </c>
      <c r="H114" s="12">
        <v>980</v>
      </c>
      <c r="I114" s="12">
        <v>1</v>
      </c>
      <c r="J114" s="12">
        <v>5</v>
      </c>
      <c r="K114" s="69">
        <v>122584.8</v>
      </c>
      <c r="L114" s="69">
        <f t="shared" si="26"/>
        <v>122.5848</v>
      </c>
    </row>
    <row r="115" spans="1:12" x14ac:dyDescent="0.25">
      <c r="A115" s="115">
        <v>2239</v>
      </c>
      <c r="B115" s="12">
        <v>2</v>
      </c>
      <c r="C115" s="12">
        <v>1</v>
      </c>
      <c r="D115" s="12">
        <v>2</v>
      </c>
      <c r="E115" s="12">
        <v>980</v>
      </c>
      <c r="F115" s="12">
        <v>4</v>
      </c>
      <c r="G115" s="12">
        <v>3</v>
      </c>
      <c r="H115" s="12">
        <v>980</v>
      </c>
      <c r="I115" s="12">
        <v>1</v>
      </c>
      <c r="J115" s="12">
        <v>5</v>
      </c>
      <c r="K115" s="69">
        <v>0.11</v>
      </c>
      <c r="L115" s="69">
        <f>K115/1000*-1</f>
        <v>-1.1E-4</v>
      </c>
    </row>
    <row r="116" spans="1:12" x14ac:dyDescent="0.25">
      <c r="A116" s="115">
        <v>2239</v>
      </c>
      <c r="B116" s="12">
        <v>2</v>
      </c>
      <c r="C116" s="12">
        <v>1</v>
      </c>
      <c r="D116" s="12">
        <v>2</v>
      </c>
      <c r="E116" s="12">
        <v>980</v>
      </c>
      <c r="F116" s="12">
        <v>5</v>
      </c>
      <c r="G116" s="12">
        <v>3</v>
      </c>
      <c r="H116" s="12">
        <v>980</v>
      </c>
      <c r="I116" s="12">
        <v>1</v>
      </c>
      <c r="J116" s="12">
        <v>5</v>
      </c>
      <c r="K116" s="69">
        <v>4.6900000000000004</v>
      </c>
      <c r="L116" s="69">
        <f>K116/1000*-1</f>
        <v>-4.6900000000000006E-3</v>
      </c>
    </row>
    <row r="117" spans="1:12" x14ac:dyDescent="0.25">
      <c r="A117" s="115">
        <v>2239</v>
      </c>
      <c r="B117" s="12">
        <v>2</v>
      </c>
      <c r="C117" s="12">
        <v>1</v>
      </c>
      <c r="D117" s="12">
        <v>4</v>
      </c>
      <c r="E117" s="12">
        <v>980</v>
      </c>
      <c r="F117" s="12">
        <v>4</v>
      </c>
      <c r="G117" s="12">
        <v>3</v>
      </c>
      <c r="H117" s="12">
        <v>980</v>
      </c>
      <c r="I117" s="12">
        <v>1</v>
      </c>
      <c r="J117" s="12">
        <v>5</v>
      </c>
      <c r="K117" s="69">
        <v>2716.45</v>
      </c>
      <c r="L117" s="69">
        <f>K117/1000*-1</f>
        <v>-2.71645</v>
      </c>
    </row>
    <row r="118" spans="1:12" x14ac:dyDescent="0.25">
      <c r="A118" s="115">
        <v>2239</v>
      </c>
      <c r="B118" s="12">
        <v>2</v>
      </c>
      <c r="C118" s="12">
        <v>1</v>
      </c>
      <c r="D118" s="12">
        <v>4</v>
      </c>
      <c r="E118" s="12">
        <v>980</v>
      </c>
      <c r="F118" s="12">
        <v>5</v>
      </c>
      <c r="G118" s="12">
        <v>3</v>
      </c>
      <c r="H118" s="12">
        <v>980</v>
      </c>
      <c r="I118" s="12">
        <v>1</v>
      </c>
      <c r="J118" s="12">
        <v>5</v>
      </c>
      <c r="K118" s="69">
        <v>372.14</v>
      </c>
      <c r="L118" s="69">
        <f>K118/1000*-1</f>
        <v>-0.37213999999999997</v>
      </c>
    </row>
    <row r="119" spans="1:12" x14ac:dyDescent="0.25">
      <c r="A119" s="67">
        <v>2600</v>
      </c>
      <c r="B119" s="12">
        <v>1</v>
      </c>
      <c r="C119" s="12">
        <v>1</v>
      </c>
      <c r="D119" s="12">
        <v>9</v>
      </c>
      <c r="E119" s="12">
        <v>980</v>
      </c>
      <c r="F119" s="12">
        <v>5</v>
      </c>
      <c r="G119" s="12">
        <v>3</v>
      </c>
      <c r="H119" s="12">
        <v>980</v>
      </c>
      <c r="I119" s="12">
        <v>1</v>
      </c>
      <c r="J119" s="12">
        <v>3</v>
      </c>
      <c r="K119" s="69">
        <v>13206546.35</v>
      </c>
      <c r="L119" s="69">
        <f t="shared" ref="L119:L120" si="27">K119/1000*1</f>
        <v>13206.546350000001</v>
      </c>
    </row>
    <row r="120" spans="1:12" x14ac:dyDescent="0.25">
      <c r="A120" s="67">
        <v>2600</v>
      </c>
      <c r="B120" s="12">
        <v>1</v>
      </c>
      <c r="C120" s="12">
        <v>1</v>
      </c>
      <c r="D120" s="12">
        <v>9</v>
      </c>
      <c r="E120" s="12">
        <v>980</v>
      </c>
      <c r="F120" s="12">
        <v>5</v>
      </c>
      <c r="G120" s="12">
        <v>3</v>
      </c>
      <c r="H120" s="12">
        <v>980</v>
      </c>
      <c r="I120" s="12">
        <v>1</v>
      </c>
      <c r="J120" s="12">
        <v>4</v>
      </c>
      <c r="K120" s="69">
        <v>257350.25</v>
      </c>
      <c r="L120" s="69">
        <f t="shared" si="27"/>
        <v>257.35025000000002</v>
      </c>
    </row>
    <row r="121" spans="1:12" x14ac:dyDescent="0.25">
      <c r="A121" s="67">
        <v>2600</v>
      </c>
      <c r="B121" s="12">
        <v>2</v>
      </c>
      <c r="C121" s="12">
        <v>1</v>
      </c>
      <c r="D121" s="12">
        <v>9</v>
      </c>
      <c r="E121" s="12">
        <v>840</v>
      </c>
      <c r="F121" s="12">
        <v>9</v>
      </c>
      <c r="G121" s="12">
        <v>3</v>
      </c>
      <c r="H121" s="12">
        <v>840</v>
      </c>
      <c r="I121" s="12">
        <v>1</v>
      </c>
      <c r="J121" s="12">
        <v>3</v>
      </c>
      <c r="K121" s="69">
        <v>7555353.5499999998</v>
      </c>
      <c r="L121" s="69">
        <f t="shared" ref="L121:L138" si="28">K121/100*1</f>
        <v>75553.535499999998</v>
      </c>
    </row>
    <row r="122" spans="1:12" x14ac:dyDescent="0.25">
      <c r="A122" s="67">
        <v>2600</v>
      </c>
      <c r="B122" s="12">
        <v>2</v>
      </c>
      <c r="C122" s="12">
        <v>1</v>
      </c>
      <c r="D122" s="12">
        <v>9</v>
      </c>
      <c r="E122" s="12">
        <v>840</v>
      </c>
      <c r="F122" s="12">
        <v>9</v>
      </c>
      <c r="G122" s="12">
        <v>3</v>
      </c>
      <c r="H122" s="12">
        <v>840</v>
      </c>
      <c r="I122" s="12">
        <v>1</v>
      </c>
      <c r="J122" s="12">
        <v>4</v>
      </c>
      <c r="K122" s="69">
        <v>242900.84</v>
      </c>
      <c r="L122" s="69">
        <f t="shared" si="28"/>
        <v>2429.0084000000002</v>
      </c>
    </row>
    <row r="123" spans="1:12" x14ac:dyDescent="0.25">
      <c r="A123" s="67">
        <v>2600</v>
      </c>
      <c r="B123" s="12">
        <v>2</v>
      </c>
      <c r="C123" s="12">
        <v>1</v>
      </c>
      <c r="D123" s="12">
        <v>9</v>
      </c>
      <c r="E123" s="12">
        <v>978</v>
      </c>
      <c r="F123" s="12">
        <v>9</v>
      </c>
      <c r="G123" s="12">
        <v>3</v>
      </c>
      <c r="H123" s="12">
        <v>978</v>
      </c>
      <c r="I123" s="12">
        <v>1</v>
      </c>
      <c r="J123" s="12">
        <v>3</v>
      </c>
      <c r="K123" s="69">
        <v>8432052.1400000006</v>
      </c>
      <c r="L123" s="69">
        <f t="shared" si="28"/>
        <v>84320.521400000012</v>
      </c>
    </row>
    <row r="124" spans="1:12" x14ac:dyDescent="0.25">
      <c r="A124" s="67">
        <v>2600</v>
      </c>
      <c r="B124" s="12">
        <v>2</v>
      </c>
      <c r="C124" s="12">
        <v>1</v>
      </c>
      <c r="D124" s="12">
        <v>9</v>
      </c>
      <c r="E124" s="12">
        <v>978</v>
      </c>
      <c r="F124" s="12">
        <v>9</v>
      </c>
      <c r="G124" s="12">
        <v>3</v>
      </c>
      <c r="H124" s="12">
        <v>978</v>
      </c>
      <c r="I124" s="12">
        <v>1</v>
      </c>
      <c r="J124" s="12">
        <v>4</v>
      </c>
      <c r="K124" s="69">
        <v>867173.58</v>
      </c>
      <c r="L124" s="69">
        <f t="shared" si="28"/>
        <v>8671.7358000000004</v>
      </c>
    </row>
    <row r="125" spans="1:12" x14ac:dyDescent="0.25">
      <c r="A125" s="67">
        <v>2600</v>
      </c>
      <c r="B125" s="12">
        <v>2</v>
      </c>
      <c r="C125" s="12">
        <v>1</v>
      </c>
      <c r="D125" s="12">
        <v>9</v>
      </c>
      <c r="E125" s="12">
        <v>980</v>
      </c>
      <c r="F125" s="12">
        <v>9</v>
      </c>
      <c r="G125" s="12">
        <v>3</v>
      </c>
      <c r="H125" s="12">
        <v>980</v>
      </c>
      <c r="I125" s="12">
        <v>1</v>
      </c>
      <c r="J125" s="12">
        <v>3</v>
      </c>
      <c r="K125" s="69">
        <v>165799807.78</v>
      </c>
      <c r="L125" s="69">
        <f t="shared" si="28"/>
        <v>1657998.0778000001</v>
      </c>
    </row>
    <row r="126" spans="1:12" x14ac:dyDescent="0.25">
      <c r="A126" s="67">
        <v>2600</v>
      </c>
      <c r="B126" s="12">
        <v>2</v>
      </c>
      <c r="C126" s="12">
        <v>1</v>
      </c>
      <c r="D126" s="12">
        <v>9</v>
      </c>
      <c r="E126" s="12">
        <v>980</v>
      </c>
      <c r="F126" s="12">
        <v>9</v>
      </c>
      <c r="G126" s="12">
        <v>3</v>
      </c>
      <c r="H126" s="12">
        <v>980</v>
      </c>
      <c r="I126" s="12">
        <v>1</v>
      </c>
      <c r="J126" s="12">
        <v>4</v>
      </c>
      <c r="K126" s="69">
        <v>18638693.16</v>
      </c>
      <c r="L126" s="69">
        <f t="shared" si="28"/>
        <v>186386.93160000001</v>
      </c>
    </row>
    <row r="127" spans="1:12" x14ac:dyDescent="0.25">
      <c r="A127" s="67">
        <v>2600</v>
      </c>
      <c r="B127" s="12">
        <v>2</v>
      </c>
      <c r="C127" s="12">
        <v>1</v>
      </c>
      <c r="D127" s="12">
        <v>9</v>
      </c>
      <c r="E127" s="12">
        <v>980</v>
      </c>
      <c r="F127" s="12">
        <v>9</v>
      </c>
      <c r="G127" s="12">
        <v>3</v>
      </c>
      <c r="H127" s="12">
        <v>980</v>
      </c>
      <c r="I127" s="12">
        <v>1</v>
      </c>
      <c r="J127" s="12">
        <v>5</v>
      </c>
      <c r="K127" s="69">
        <v>209700.56</v>
      </c>
      <c r="L127" s="69">
        <f t="shared" si="28"/>
        <v>2097.0056</v>
      </c>
    </row>
    <row r="128" spans="1:12" x14ac:dyDescent="0.25">
      <c r="A128" s="67">
        <v>2600</v>
      </c>
      <c r="B128" s="12">
        <v>2</v>
      </c>
      <c r="C128" s="12">
        <v>3</v>
      </c>
      <c r="D128" s="12">
        <v>9</v>
      </c>
      <c r="E128" s="12">
        <v>980</v>
      </c>
      <c r="F128" s="12">
        <v>9</v>
      </c>
      <c r="G128" s="12">
        <v>3</v>
      </c>
      <c r="H128" s="12">
        <v>980</v>
      </c>
      <c r="I128" s="12">
        <v>1</v>
      </c>
      <c r="J128" s="12">
        <v>3</v>
      </c>
      <c r="K128" s="69">
        <v>6940377</v>
      </c>
      <c r="L128" s="69">
        <f t="shared" si="28"/>
        <v>69403.77</v>
      </c>
    </row>
    <row r="129" spans="1:12" x14ac:dyDescent="0.25">
      <c r="A129" s="67">
        <v>2601</v>
      </c>
      <c r="B129" s="12">
        <v>2</v>
      </c>
      <c r="C129" s="12">
        <v>4</v>
      </c>
      <c r="D129" s="12">
        <v>1</v>
      </c>
      <c r="E129" s="12">
        <v>980</v>
      </c>
      <c r="F129" s="12">
        <v>9</v>
      </c>
      <c r="G129" s="12">
        <v>3</v>
      </c>
      <c r="H129" s="12">
        <v>980</v>
      </c>
      <c r="I129" s="12">
        <v>1</v>
      </c>
      <c r="J129" s="12">
        <v>1</v>
      </c>
      <c r="K129" s="69">
        <v>85430.9</v>
      </c>
      <c r="L129" s="69">
        <f t="shared" si="28"/>
        <v>854.30899999999997</v>
      </c>
    </row>
    <row r="130" spans="1:12" x14ac:dyDescent="0.25">
      <c r="A130" s="67">
        <v>2601</v>
      </c>
      <c r="B130" s="12">
        <v>2</v>
      </c>
      <c r="C130" s="12">
        <v>4</v>
      </c>
      <c r="D130" s="12">
        <v>2</v>
      </c>
      <c r="E130" s="12">
        <v>980</v>
      </c>
      <c r="F130" s="12">
        <v>9</v>
      </c>
      <c r="G130" s="12">
        <v>3</v>
      </c>
      <c r="H130" s="12">
        <v>980</v>
      </c>
      <c r="I130" s="12">
        <v>1</v>
      </c>
      <c r="J130" s="12">
        <v>1</v>
      </c>
      <c r="K130" s="69">
        <v>37.020000000000003</v>
      </c>
      <c r="L130" s="69">
        <f t="shared" si="28"/>
        <v>0.37020000000000003</v>
      </c>
    </row>
    <row r="131" spans="1:12" x14ac:dyDescent="0.25">
      <c r="A131" s="67">
        <v>2602</v>
      </c>
      <c r="B131" s="12">
        <v>2</v>
      </c>
      <c r="C131" s="12">
        <v>6</v>
      </c>
      <c r="D131" s="12">
        <v>1</v>
      </c>
      <c r="E131" s="12">
        <v>980</v>
      </c>
      <c r="F131" s="12">
        <v>5</v>
      </c>
      <c r="G131" s="12">
        <v>3</v>
      </c>
      <c r="H131" s="12">
        <v>980</v>
      </c>
      <c r="I131" s="12">
        <v>1</v>
      </c>
      <c r="J131" s="12">
        <v>3</v>
      </c>
      <c r="K131" s="69">
        <v>72604</v>
      </c>
      <c r="L131" s="69">
        <f t="shared" si="28"/>
        <v>726.04</v>
      </c>
    </row>
    <row r="132" spans="1:12" x14ac:dyDescent="0.25">
      <c r="A132" s="67">
        <v>2602</v>
      </c>
      <c r="B132" s="12">
        <v>2</v>
      </c>
      <c r="C132" s="12">
        <v>6</v>
      </c>
      <c r="D132" s="12">
        <v>9</v>
      </c>
      <c r="E132" s="12">
        <v>980</v>
      </c>
      <c r="F132" s="12">
        <v>9</v>
      </c>
      <c r="G132" s="12">
        <v>3</v>
      </c>
      <c r="H132" s="12">
        <v>980</v>
      </c>
      <c r="I132" s="12">
        <v>1</v>
      </c>
      <c r="J132" s="12">
        <v>3</v>
      </c>
      <c r="K132" s="69">
        <v>1305000</v>
      </c>
      <c r="L132" s="69">
        <f t="shared" si="28"/>
        <v>13050</v>
      </c>
    </row>
    <row r="133" spans="1:12" x14ac:dyDescent="0.25">
      <c r="A133" s="67">
        <v>2602</v>
      </c>
      <c r="B133" s="12">
        <v>2</v>
      </c>
      <c r="C133" s="12">
        <v>7</v>
      </c>
      <c r="D133" s="12">
        <v>1</v>
      </c>
      <c r="E133" s="12">
        <v>980</v>
      </c>
      <c r="F133" s="12">
        <v>5</v>
      </c>
      <c r="G133" s="12">
        <v>3</v>
      </c>
      <c r="H133" s="12">
        <v>980</v>
      </c>
      <c r="I133" s="12">
        <v>1</v>
      </c>
      <c r="J133" s="12">
        <v>3</v>
      </c>
      <c r="K133" s="69">
        <v>2524663.79</v>
      </c>
      <c r="L133" s="69">
        <f t="shared" si="28"/>
        <v>25246.637900000002</v>
      </c>
    </row>
    <row r="134" spans="1:12" x14ac:dyDescent="0.25">
      <c r="A134" s="67">
        <v>2602</v>
      </c>
      <c r="B134" s="12">
        <v>2</v>
      </c>
      <c r="C134" s="12">
        <v>7</v>
      </c>
      <c r="D134" s="12">
        <v>1</v>
      </c>
      <c r="E134" s="12">
        <v>980</v>
      </c>
      <c r="F134" s="12">
        <v>5</v>
      </c>
      <c r="G134" s="12">
        <v>3</v>
      </c>
      <c r="H134" s="12">
        <v>980</v>
      </c>
      <c r="I134" s="12">
        <v>1</v>
      </c>
      <c r="J134" s="12">
        <v>4</v>
      </c>
      <c r="K134" s="69">
        <v>19000</v>
      </c>
      <c r="L134" s="69">
        <f t="shared" si="28"/>
        <v>190</v>
      </c>
    </row>
    <row r="135" spans="1:12" x14ac:dyDescent="0.25">
      <c r="A135" s="67">
        <v>2602</v>
      </c>
      <c r="B135" s="12">
        <v>2</v>
      </c>
      <c r="C135" s="12">
        <v>7</v>
      </c>
      <c r="D135" s="12">
        <v>9</v>
      </c>
      <c r="E135" s="12">
        <v>980</v>
      </c>
      <c r="F135" s="12">
        <v>9</v>
      </c>
      <c r="G135" s="12">
        <v>3</v>
      </c>
      <c r="H135" s="12">
        <v>980</v>
      </c>
      <c r="I135" s="12">
        <v>1</v>
      </c>
      <c r="J135" s="12">
        <v>3</v>
      </c>
      <c r="K135" s="69">
        <v>2826999.01</v>
      </c>
      <c r="L135" s="69">
        <f t="shared" si="28"/>
        <v>28269.990099999999</v>
      </c>
    </row>
    <row r="136" spans="1:12" x14ac:dyDescent="0.25">
      <c r="A136" s="67">
        <v>2602</v>
      </c>
      <c r="B136" s="12">
        <v>2</v>
      </c>
      <c r="C136" s="12">
        <v>7</v>
      </c>
      <c r="D136" s="12">
        <v>9</v>
      </c>
      <c r="E136" s="12">
        <v>980</v>
      </c>
      <c r="F136" s="12">
        <v>9</v>
      </c>
      <c r="G136" s="12">
        <v>3</v>
      </c>
      <c r="H136" s="12">
        <v>980</v>
      </c>
      <c r="I136" s="12">
        <v>1</v>
      </c>
      <c r="J136" s="12">
        <v>4</v>
      </c>
      <c r="K136" s="69">
        <v>78498</v>
      </c>
      <c r="L136" s="69">
        <f t="shared" si="28"/>
        <v>784.98</v>
      </c>
    </row>
    <row r="137" spans="1:12" x14ac:dyDescent="0.25">
      <c r="A137" s="67">
        <v>2605</v>
      </c>
      <c r="B137" s="12">
        <v>2</v>
      </c>
      <c r="C137" s="12">
        <v>1</v>
      </c>
      <c r="D137" s="12">
        <v>9</v>
      </c>
      <c r="E137" s="12">
        <v>978</v>
      </c>
      <c r="F137" s="12">
        <v>9</v>
      </c>
      <c r="G137" s="12">
        <v>3</v>
      </c>
      <c r="H137" s="12">
        <v>978</v>
      </c>
      <c r="I137" s="12">
        <v>1</v>
      </c>
      <c r="J137" s="12">
        <v>3</v>
      </c>
      <c r="K137" s="69">
        <v>2183.9</v>
      </c>
      <c r="L137" s="69">
        <f t="shared" si="28"/>
        <v>21.839000000000002</v>
      </c>
    </row>
    <row r="138" spans="1:12" x14ac:dyDescent="0.25">
      <c r="A138" s="67">
        <v>2605</v>
      </c>
      <c r="B138" s="12">
        <v>2</v>
      </c>
      <c r="C138" s="12">
        <v>1</v>
      </c>
      <c r="D138" s="12">
        <v>9</v>
      </c>
      <c r="E138" s="12">
        <v>980</v>
      </c>
      <c r="F138" s="12">
        <v>9</v>
      </c>
      <c r="G138" s="12">
        <v>3</v>
      </c>
      <c r="H138" s="12">
        <v>980</v>
      </c>
      <c r="I138" s="12">
        <v>1</v>
      </c>
      <c r="J138" s="12">
        <v>3</v>
      </c>
      <c r="K138" s="69">
        <v>78929.34</v>
      </c>
      <c r="L138" s="69">
        <f t="shared" si="28"/>
        <v>789.29340000000002</v>
      </c>
    </row>
    <row r="139" spans="1:12" x14ac:dyDescent="0.25">
      <c r="A139" s="67">
        <v>2605</v>
      </c>
      <c r="B139" s="12">
        <v>2</v>
      </c>
      <c r="C139" s="12">
        <v>1</v>
      </c>
      <c r="D139" s="12">
        <v>9</v>
      </c>
      <c r="E139" s="12">
        <v>980</v>
      </c>
      <c r="F139" s="12">
        <v>9</v>
      </c>
      <c r="G139" s="12">
        <v>3</v>
      </c>
      <c r="H139" s="12">
        <v>980</v>
      </c>
      <c r="I139" s="12">
        <v>1</v>
      </c>
      <c r="J139" s="12">
        <v>4</v>
      </c>
      <c r="K139" s="69">
        <v>569754.18999999994</v>
      </c>
      <c r="L139" s="69">
        <f t="shared" ref="L139:L202" si="29">K139/100*1</f>
        <v>5697.5418999999993</v>
      </c>
    </row>
    <row r="140" spans="1:12" x14ac:dyDescent="0.25">
      <c r="A140" s="67">
        <v>2605</v>
      </c>
      <c r="B140" s="12">
        <v>2</v>
      </c>
      <c r="C140" s="12">
        <v>3</v>
      </c>
      <c r="D140" s="12">
        <v>9</v>
      </c>
      <c r="E140" s="12">
        <v>980</v>
      </c>
      <c r="F140" s="12">
        <v>9</v>
      </c>
      <c r="G140" s="12">
        <v>3</v>
      </c>
      <c r="H140" s="12">
        <v>980</v>
      </c>
      <c r="I140" s="12">
        <v>1</v>
      </c>
      <c r="J140" s="12">
        <v>4</v>
      </c>
      <c r="K140" s="69">
        <v>387.5</v>
      </c>
      <c r="L140" s="69">
        <f t="shared" si="29"/>
        <v>3.875</v>
      </c>
    </row>
    <row r="141" spans="1:12" x14ac:dyDescent="0.25">
      <c r="A141" s="113">
        <v>2607</v>
      </c>
      <c r="B141" s="12">
        <v>1</v>
      </c>
      <c r="C141" s="12">
        <v>0</v>
      </c>
      <c r="D141" s="12">
        <v>2</v>
      </c>
      <c r="E141" s="12">
        <v>980</v>
      </c>
      <c r="F141" s="12">
        <v>5</v>
      </c>
      <c r="G141" s="12">
        <v>3</v>
      </c>
      <c r="H141" s="12">
        <v>980</v>
      </c>
      <c r="I141" s="12">
        <v>1</v>
      </c>
      <c r="J141" s="12">
        <v>3</v>
      </c>
      <c r="K141" s="69">
        <v>205325.92</v>
      </c>
      <c r="L141" s="69">
        <f t="shared" ref="L141:L142" si="30">K141/1000*1</f>
        <v>205.32592000000002</v>
      </c>
    </row>
    <row r="142" spans="1:12" x14ac:dyDescent="0.25">
      <c r="A142" s="113">
        <v>2607</v>
      </c>
      <c r="B142" s="12">
        <v>1</v>
      </c>
      <c r="C142" s="12">
        <v>0</v>
      </c>
      <c r="D142" s="12">
        <v>2</v>
      </c>
      <c r="E142" s="12">
        <v>980</v>
      </c>
      <c r="F142" s="12">
        <v>5</v>
      </c>
      <c r="G142" s="12">
        <v>3</v>
      </c>
      <c r="H142" s="12">
        <v>980</v>
      </c>
      <c r="I142" s="12">
        <v>1</v>
      </c>
      <c r="J142" s="12">
        <v>4</v>
      </c>
      <c r="K142" s="69">
        <v>3312.6</v>
      </c>
      <c r="L142" s="69">
        <f t="shared" si="30"/>
        <v>3.3125999999999998</v>
      </c>
    </row>
    <row r="143" spans="1:12" x14ac:dyDescent="0.25">
      <c r="A143" s="115">
        <v>2609</v>
      </c>
      <c r="B143" s="12">
        <v>2</v>
      </c>
      <c r="C143" s="12">
        <v>0</v>
      </c>
      <c r="D143" s="12">
        <v>2</v>
      </c>
      <c r="E143" s="12">
        <v>980</v>
      </c>
      <c r="F143" s="12">
        <v>5</v>
      </c>
      <c r="G143" s="12">
        <v>3</v>
      </c>
      <c r="H143" s="12">
        <v>980</v>
      </c>
      <c r="I143" s="12">
        <v>1</v>
      </c>
      <c r="J143" s="12">
        <v>3</v>
      </c>
      <c r="K143" s="69">
        <v>3303.78</v>
      </c>
      <c r="L143" s="69">
        <f t="shared" ref="L143:L144" si="31">K143/1000*-1</f>
        <v>-3.3037800000000002</v>
      </c>
    </row>
    <row r="144" spans="1:12" x14ac:dyDescent="0.25">
      <c r="A144" s="115">
        <v>2609</v>
      </c>
      <c r="B144" s="12">
        <v>2</v>
      </c>
      <c r="C144" s="12">
        <v>0</v>
      </c>
      <c r="D144" s="12">
        <v>4</v>
      </c>
      <c r="E144" s="12">
        <v>980</v>
      </c>
      <c r="F144" s="12">
        <v>5</v>
      </c>
      <c r="G144" s="12">
        <v>3</v>
      </c>
      <c r="H144" s="12">
        <v>980</v>
      </c>
      <c r="I144" s="12">
        <v>1</v>
      </c>
      <c r="J144" s="12">
        <v>3</v>
      </c>
      <c r="K144" s="69">
        <v>121952.39</v>
      </c>
      <c r="L144" s="69">
        <f t="shared" si="31"/>
        <v>-121.95238999999999</v>
      </c>
    </row>
    <row r="145" spans="1:12" x14ac:dyDescent="0.25">
      <c r="A145" s="67">
        <v>2610</v>
      </c>
      <c r="B145" s="12">
        <v>2</v>
      </c>
      <c r="C145" s="12">
        <v>1</v>
      </c>
      <c r="D145" s="12">
        <v>0</v>
      </c>
      <c r="E145" s="12">
        <v>840</v>
      </c>
      <c r="F145" s="12">
        <v>9</v>
      </c>
      <c r="G145" s="12">
        <v>3</v>
      </c>
      <c r="H145" s="12">
        <v>840</v>
      </c>
      <c r="I145" s="12">
        <v>1</v>
      </c>
      <c r="J145" s="12">
        <v>3</v>
      </c>
      <c r="K145" s="69">
        <v>985970672.23000002</v>
      </c>
      <c r="L145" s="69">
        <f t="shared" si="29"/>
        <v>9859706.7223000005</v>
      </c>
    </row>
    <row r="146" spans="1:12" x14ac:dyDescent="0.25">
      <c r="A146" s="67">
        <v>2610</v>
      </c>
      <c r="B146" s="12">
        <v>2</v>
      </c>
      <c r="C146" s="12">
        <v>1</v>
      </c>
      <c r="D146" s="12">
        <v>0</v>
      </c>
      <c r="E146" s="12">
        <v>978</v>
      </c>
      <c r="F146" s="12">
        <v>9</v>
      </c>
      <c r="G146" s="12">
        <v>3</v>
      </c>
      <c r="H146" s="12">
        <v>978</v>
      </c>
      <c r="I146" s="12">
        <v>1</v>
      </c>
      <c r="J146" s="12">
        <v>3</v>
      </c>
      <c r="K146" s="69">
        <v>162094321.13</v>
      </c>
      <c r="L146" s="69">
        <f t="shared" si="29"/>
        <v>1620943.2112999998</v>
      </c>
    </row>
    <row r="147" spans="1:12" x14ac:dyDescent="0.25">
      <c r="A147" s="67">
        <v>2610</v>
      </c>
      <c r="B147" s="12">
        <v>2</v>
      </c>
      <c r="C147" s="12">
        <v>1</v>
      </c>
      <c r="D147" s="12">
        <v>0</v>
      </c>
      <c r="E147" s="12">
        <v>980</v>
      </c>
      <c r="F147" s="12">
        <v>9</v>
      </c>
      <c r="G147" s="12">
        <v>3</v>
      </c>
      <c r="H147" s="12">
        <v>980</v>
      </c>
      <c r="I147" s="12">
        <v>1</v>
      </c>
      <c r="J147" s="12">
        <v>3</v>
      </c>
      <c r="K147" s="69">
        <v>98245103.780000001</v>
      </c>
      <c r="L147" s="69">
        <f t="shared" si="29"/>
        <v>982451.03780000005</v>
      </c>
    </row>
    <row r="148" spans="1:12" x14ac:dyDescent="0.25">
      <c r="A148" s="67">
        <v>2610</v>
      </c>
      <c r="B148" s="12">
        <v>2</v>
      </c>
      <c r="C148" s="12">
        <v>1</v>
      </c>
      <c r="D148" s="12">
        <v>0</v>
      </c>
      <c r="E148" s="12">
        <v>980</v>
      </c>
      <c r="F148" s="12">
        <v>9</v>
      </c>
      <c r="G148" s="12">
        <v>3</v>
      </c>
      <c r="H148" s="12">
        <v>980</v>
      </c>
      <c r="I148" s="12">
        <v>1</v>
      </c>
      <c r="J148" s="12">
        <v>4</v>
      </c>
      <c r="K148" s="69">
        <v>1000200</v>
      </c>
      <c r="L148" s="69">
        <f t="shared" si="29"/>
        <v>10002</v>
      </c>
    </row>
    <row r="149" spans="1:12" x14ac:dyDescent="0.25">
      <c r="A149" s="67">
        <v>2616</v>
      </c>
      <c r="B149" s="12">
        <v>1</v>
      </c>
      <c r="C149" s="12">
        <v>1</v>
      </c>
      <c r="D149" s="12">
        <v>0</v>
      </c>
      <c r="E149" s="12">
        <v>840</v>
      </c>
      <c r="F149" s="12">
        <v>9</v>
      </c>
      <c r="G149" s="12">
        <v>3</v>
      </c>
      <c r="H149" s="12">
        <v>840</v>
      </c>
      <c r="I149" s="12">
        <v>1</v>
      </c>
      <c r="J149" s="12">
        <v>3</v>
      </c>
      <c r="K149" s="69">
        <v>872.42</v>
      </c>
      <c r="L149" s="69">
        <f t="shared" si="29"/>
        <v>8.7241999999999997</v>
      </c>
    </row>
    <row r="150" spans="1:12" x14ac:dyDescent="0.25">
      <c r="A150" s="67">
        <v>2616</v>
      </c>
      <c r="B150" s="12">
        <v>1</v>
      </c>
      <c r="C150" s="12">
        <v>1</v>
      </c>
      <c r="D150" s="12">
        <v>0</v>
      </c>
      <c r="E150" s="12">
        <v>980</v>
      </c>
      <c r="F150" s="12">
        <v>9</v>
      </c>
      <c r="G150" s="12">
        <v>3</v>
      </c>
      <c r="H150" s="12">
        <v>980</v>
      </c>
      <c r="I150" s="12">
        <v>1</v>
      </c>
      <c r="J150" s="12">
        <v>3</v>
      </c>
      <c r="K150" s="69">
        <v>6020.77</v>
      </c>
      <c r="L150" s="69">
        <f t="shared" si="29"/>
        <v>60.207700000000003</v>
      </c>
    </row>
    <row r="151" spans="1:12" x14ac:dyDescent="0.25">
      <c r="A151" s="67">
        <v>2616</v>
      </c>
      <c r="B151" s="12">
        <v>1</v>
      </c>
      <c r="C151" s="12">
        <v>1</v>
      </c>
      <c r="D151" s="12">
        <v>0</v>
      </c>
      <c r="E151" s="12">
        <v>980</v>
      </c>
      <c r="F151" s="12">
        <v>9</v>
      </c>
      <c r="G151" s="12">
        <v>3</v>
      </c>
      <c r="H151" s="12">
        <v>980</v>
      </c>
      <c r="I151" s="12">
        <v>1</v>
      </c>
      <c r="J151" s="12">
        <v>4</v>
      </c>
      <c r="K151" s="69">
        <v>123.5</v>
      </c>
      <c r="L151" s="69">
        <f t="shared" si="29"/>
        <v>1.2350000000000001</v>
      </c>
    </row>
    <row r="152" spans="1:12" x14ac:dyDescent="0.25">
      <c r="A152" s="67">
        <v>2616</v>
      </c>
      <c r="B152" s="12">
        <v>2</v>
      </c>
      <c r="C152" s="12">
        <v>1</v>
      </c>
      <c r="D152" s="12">
        <v>0</v>
      </c>
      <c r="E152" s="12">
        <v>840</v>
      </c>
      <c r="F152" s="12">
        <v>9</v>
      </c>
      <c r="G152" s="12">
        <v>3</v>
      </c>
      <c r="H152" s="12">
        <v>840</v>
      </c>
      <c r="I152" s="12">
        <v>1</v>
      </c>
      <c r="J152" s="12">
        <v>3</v>
      </c>
      <c r="K152" s="69">
        <v>80.88</v>
      </c>
      <c r="L152" s="69">
        <f t="shared" si="29"/>
        <v>0.80879999999999996</v>
      </c>
    </row>
    <row r="153" spans="1:12" x14ac:dyDescent="0.25">
      <c r="A153" s="67">
        <v>2618</v>
      </c>
      <c r="B153" s="12">
        <v>2</v>
      </c>
      <c r="C153" s="12">
        <v>1</v>
      </c>
      <c r="D153" s="12">
        <v>0</v>
      </c>
      <c r="E153" s="12">
        <v>840</v>
      </c>
      <c r="F153" s="12">
        <v>9</v>
      </c>
      <c r="G153" s="12">
        <v>3</v>
      </c>
      <c r="H153" s="12">
        <v>840</v>
      </c>
      <c r="I153" s="12">
        <v>1</v>
      </c>
      <c r="J153" s="12">
        <v>3</v>
      </c>
      <c r="K153" s="69">
        <v>35755726.920000002</v>
      </c>
      <c r="L153" s="69">
        <f t="shared" si="29"/>
        <v>357557.26920000004</v>
      </c>
    </row>
    <row r="154" spans="1:12" x14ac:dyDescent="0.25">
      <c r="A154" s="67">
        <v>2618</v>
      </c>
      <c r="B154" s="12">
        <v>2</v>
      </c>
      <c r="C154" s="12">
        <v>1</v>
      </c>
      <c r="D154" s="12">
        <v>0</v>
      </c>
      <c r="E154" s="12">
        <v>978</v>
      </c>
      <c r="F154" s="12">
        <v>9</v>
      </c>
      <c r="G154" s="12">
        <v>3</v>
      </c>
      <c r="H154" s="12">
        <v>978</v>
      </c>
      <c r="I154" s="12">
        <v>1</v>
      </c>
      <c r="J154" s="12">
        <v>3</v>
      </c>
      <c r="K154" s="69">
        <v>4158946.97</v>
      </c>
      <c r="L154" s="69">
        <f t="shared" si="29"/>
        <v>41589.469700000001</v>
      </c>
    </row>
    <row r="155" spans="1:12" x14ac:dyDescent="0.25">
      <c r="A155" s="67">
        <v>2618</v>
      </c>
      <c r="B155" s="12">
        <v>2</v>
      </c>
      <c r="C155" s="12">
        <v>1</v>
      </c>
      <c r="D155" s="12">
        <v>0</v>
      </c>
      <c r="E155" s="12">
        <v>980</v>
      </c>
      <c r="F155" s="12">
        <v>9</v>
      </c>
      <c r="G155" s="12">
        <v>3</v>
      </c>
      <c r="H155" s="12">
        <v>980</v>
      </c>
      <c r="I155" s="12">
        <v>1</v>
      </c>
      <c r="J155" s="12">
        <v>3</v>
      </c>
      <c r="K155" s="69">
        <v>614735</v>
      </c>
      <c r="L155" s="69">
        <f t="shared" si="29"/>
        <v>6147.35</v>
      </c>
    </row>
    <row r="156" spans="1:12" x14ac:dyDescent="0.25">
      <c r="A156" s="67">
        <v>2618</v>
      </c>
      <c r="B156" s="12">
        <v>2</v>
      </c>
      <c r="C156" s="12">
        <v>1</v>
      </c>
      <c r="D156" s="12">
        <v>0</v>
      </c>
      <c r="E156" s="12">
        <v>980</v>
      </c>
      <c r="F156" s="12">
        <v>9</v>
      </c>
      <c r="G156" s="12">
        <v>3</v>
      </c>
      <c r="H156" s="12">
        <v>980</v>
      </c>
      <c r="I156" s="12">
        <v>1</v>
      </c>
      <c r="J156" s="12">
        <v>4</v>
      </c>
      <c r="K156" s="69">
        <v>18597.23</v>
      </c>
      <c r="L156" s="69">
        <f t="shared" si="29"/>
        <v>185.97229999999999</v>
      </c>
    </row>
    <row r="157" spans="1:12" x14ac:dyDescent="0.25">
      <c r="A157" s="67">
        <v>2620</v>
      </c>
      <c r="B157" s="12">
        <v>1</v>
      </c>
      <c r="C157" s="12">
        <v>1</v>
      </c>
      <c r="D157" s="12">
        <v>9</v>
      </c>
      <c r="E157" s="12">
        <v>980</v>
      </c>
      <c r="F157" s="12">
        <v>5</v>
      </c>
      <c r="G157" s="12">
        <v>3</v>
      </c>
      <c r="H157" s="12">
        <v>980</v>
      </c>
      <c r="I157" s="12">
        <v>1</v>
      </c>
      <c r="J157" s="12">
        <v>5</v>
      </c>
      <c r="K157" s="69">
        <v>5684787.9699999997</v>
      </c>
      <c r="L157" s="69">
        <f t="shared" ref="L157:L158" si="32">K157/1000*1</f>
        <v>5684.7879699999994</v>
      </c>
    </row>
    <row r="158" spans="1:12" x14ac:dyDescent="0.25">
      <c r="A158" s="67">
        <v>2620</v>
      </c>
      <c r="B158" s="12">
        <v>1</v>
      </c>
      <c r="C158" s="12">
        <v>2</v>
      </c>
      <c r="D158" s="12">
        <v>9</v>
      </c>
      <c r="E158" s="12">
        <v>980</v>
      </c>
      <c r="F158" s="12">
        <v>5</v>
      </c>
      <c r="G158" s="12">
        <v>3</v>
      </c>
      <c r="H158" s="12">
        <v>980</v>
      </c>
      <c r="I158" s="12">
        <v>1</v>
      </c>
      <c r="J158" s="12">
        <v>5</v>
      </c>
      <c r="K158" s="69">
        <v>1186454.25</v>
      </c>
      <c r="L158" s="69">
        <f t="shared" si="32"/>
        <v>1186.45425</v>
      </c>
    </row>
    <row r="159" spans="1:12" x14ac:dyDescent="0.25">
      <c r="A159" s="67">
        <v>2620</v>
      </c>
      <c r="B159" s="12">
        <v>2</v>
      </c>
      <c r="C159" s="12">
        <v>1</v>
      </c>
      <c r="D159" s="12">
        <v>9</v>
      </c>
      <c r="E159" s="12">
        <v>643</v>
      </c>
      <c r="F159" s="12">
        <v>9</v>
      </c>
      <c r="G159" s="12">
        <v>3</v>
      </c>
      <c r="H159" s="12">
        <v>643</v>
      </c>
      <c r="I159" s="12">
        <v>1</v>
      </c>
      <c r="J159" s="12">
        <v>5</v>
      </c>
      <c r="K159" s="69">
        <v>8129.97</v>
      </c>
      <c r="L159" s="69">
        <f t="shared" si="29"/>
        <v>81.299700000000001</v>
      </c>
    </row>
    <row r="160" spans="1:12" x14ac:dyDescent="0.25">
      <c r="A160" s="67">
        <v>2620</v>
      </c>
      <c r="B160" s="12">
        <v>2</v>
      </c>
      <c r="C160" s="12">
        <v>1</v>
      </c>
      <c r="D160" s="12">
        <v>9</v>
      </c>
      <c r="E160" s="12">
        <v>826</v>
      </c>
      <c r="F160" s="12">
        <v>9</v>
      </c>
      <c r="G160" s="12">
        <v>3</v>
      </c>
      <c r="H160" s="12">
        <v>826</v>
      </c>
      <c r="I160" s="12">
        <v>1</v>
      </c>
      <c r="J160" s="12">
        <v>5</v>
      </c>
      <c r="K160" s="69">
        <v>41470.19</v>
      </c>
      <c r="L160" s="69">
        <f t="shared" si="29"/>
        <v>414.70190000000002</v>
      </c>
    </row>
    <row r="161" spans="1:12" x14ac:dyDescent="0.25">
      <c r="A161" s="67">
        <v>2620</v>
      </c>
      <c r="B161" s="12">
        <v>2</v>
      </c>
      <c r="C161" s="12">
        <v>1</v>
      </c>
      <c r="D161" s="12">
        <v>9</v>
      </c>
      <c r="E161" s="12">
        <v>840</v>
      </c>
      <c r="F161" s="12">
        <v>9</v>
      </c>
      <c r="G161" s="12">
        <v>3</v>
      </c>
      <c r="H161" s="12">
        <v>840</v>
      </c>
      <c r="I161" s="12">
        <v>1</v>
      </c>
      <c r="J161" s="12">
        <v>5</v>
      </c>
      <c r="K161" s="69">
        <v>51874756.869999997</v>
      </c>
      <c r="L161" s="69">
        <f t="shared" si="29"/>
        <v>518747.56869999995</v>
      </c>
    </row>
    <row r="162" spans="1:12" x14ac:dyDescent="0.25">
      <c r="A162" s="67">
        <v>2620</v>
      </c>
      <c r="B162" s="12">
        <v>2</v>
      </c>
      <c r="C162" s="12">
        <v>1</v>
      </c>
      <c r="D162" s="12">
        <v>9</v>
      </c>
      <c r="E162" s="12">
        <v>978</v>
      </c>
      <c r="F162" s="12">
        <v>9</v>
      </c>
      <c r="G162" s="12">
        <v>3</v>
      </c>
      <c r="H162" s="12">
        <v>978</v>
      </c>
      <c r="I162" s="12">
        <v>1</v>
      </c>
      <c r="J162" s="12">
        <v>5</v>
      </c>
      <c r="K162" s="69">
        <v>15799034.42</v>
      </c>
      <c r="L162" s="69">
        <f t="shared" si="29"/>
        <v>157990.34419999999</v>
      </c>
    </row>
    <row r="163" spans="1:12" x14ac:dyDescent="0.25">
      <c r="A163" s="67">
        <v>2620</v>
      </c>
      <c r="B163" s="12">
        <v>2</v>
      </c>
      <c r="C163" s="12">
        <v>1</v>
      </c>
      <c r="D163" s="12">
        <v>9</v>
      </c>
      <c r="E163" s="12">
        <v>980</v>
      </c>
      <c r="F163" s="12">
        <v>9</v>
      </c>
      <c r="G163" s="12">
        <v>3</v>
      </c>
      <c r="H163" s="12">
        <v>980</v>
      </c>
      <c r="I163" s="12">
        <v>1</v>
      </c>
      <c r="J163" s="12">
        <v>5</v>
      </c>
      <c r="K163" s="69">
        <v>55573248.670000002</v>
      </c>
      <c r="L163" s="69">
        <f t="shared" si="29"/>
        <v>555732.48670000001</v>
      </c>
    </row>
    <row r="164" spans="1:12" x14ac:dyDescent="0.25">
      <c r="A164" s="67">
        <v>2620</v>
      </c>
      <c r="B164" s="12">
        <v>2</v>
      </c>
      <c r="C164" s="12">
        <v>1</v>
      </c>
      <c r="D164" s="12">
        <v>9</v>
      </c>
      <c r="E164" s="12">
        <v>985</v>
      </c>
      <c r="F164" s="12">
        <v>9</v>
      </c>
      <c r="G164" s="12">
        <v>3</v>
      </c>
      <c r="H164" s="12">
        <v>985</v>
      </c>
      <c r="I164" s="12">
        <v>1</v>
      </c>
      <c r="J164" s="12">
        <v>5</v>
      </c>
      <c r="K164" s="69">
        <v>46.26</v>
      </c>
      <c r="L164" s="69">
        <f t="shared" si="29"/>
        <v>0.46259999999999996</v>
      </c>
    </row>
    <row r="165" spans="1:12" x14ac:dyDescent="0.25">
      <c r="A165" s="67">
        <v>2620</v>
      </c>
      <c r="B165" s="12">
        <v>2</v>
      </c>
      <c r="C165" s="12">
        <v>2</v>
      </c>
      <c r="D165" s="12">
        <v>9</v>
      </c>
      <c r="E165" s="12">
        <v>980</v>
      </c>
      <c r="F165" s="12">
        <v>9</v>
      </c>
      <c r="G165" s="12">
        <v>3</v>
      </c>
      <c r="H165" s="12">
        <v>980</v>
      </c>
      <c r="I165" s="12">
        <v>1</v>
      </c>
      <c r="J165" s="12">
        <v>5</v>
      </c>
      <c r="K165" s="69">
        <v>23052870.789999999</v>
      </c>
      <c r="L165" s="69">
        <f t="shared" si="29"/>
        <v>230528.70789999998</v>
      </c>
    </row>
    <row r="166" spans="1:12" x14ac:dyDescent="0.25">
      <c r="A166" s="67">
        <v>2620</v>
      </c>
      <c r="B166" s="12">
        <v>2</v>
      </c>
      <c r="C166" s="12">
        <v>3</v>
      </c>
      <c r="D166" s="12">
        <v>9</v>
      </c>
      <c r="E166" s="12">
        <v>840</v>
      </c>
      <c r="F166" s="12">
        <v>9</v>
      </c>
      <c r="G166" s="12">
        <v>3</v>
      </c>
      <c r="H166" s="12">
        <v>840</v>
      </c>
      <c r="I166" s="12">
        <v>1</v>
      </c>
      <c r="J166" s="12">
        <v>5</v>
      </c>
      <c r="K166" s="69">
        <v>9820037.6099999994</v>
      </c>
      <c r="L166" s="69">
        <f t="shared" si="29"/>
        <v>98200.376099999994</v>
      </c>
    </row>
    <row r="167" spans="1:12" x14ac:dyDescent="0.25">
      <c r="A167" s="67">
        <v>2620</v>
      </c>
      <c r="B167" s="12">
        <v>2</v>
      </c>
      <c r="C167" s="12">
        <v>3</v>
      </c>
      <c r="D167" s="12">
        <v>9</v>
      </c>
      <c r="E167" s="12">
        <v>978</v>
      </c>
      <c r="F167" s="12">
        <v>9</v>
      </c>
      <c r="G167" s="12">
        <v>3</v>
      </c>
      <c r="H167" s="12">
        <v>978</v>
      </c>
      <c r="I167" s="12">
        <v>1</v>
      </c>
      <c r="J167" s="12">
        <v>5</v>
      </c>
      <c r="K167" s="69">
        <v>1116441.29</v>
      </c>
      <c r="L167" s="69">
        <f t="shared" si="29"/>
        <v>11164.412900000001</v>
      </c>
    </row>
    <row r="168" spans="1:12" x14ac:dyDescent="0.25">
      <c r="A168" s="67">
        <v>2620</v>
      </c>
      <c r="B168" s="12">
        <v>2</v>
      </c>
      <c r="C168" s="12">
        <v>3</v>
      </c>
      <c r="D168" s="12">
        <v>9</v>
      </c>
      <c r="E168" s="12">
        <v>980</v>
      </c>
      <c r="F168" s="12">
        <v>9</v>
      </c>
      <c r="G168" s="12">
        <v>3</v>
      </c>
      <c r="H168" s="12">
        <v>980</v>
      </c>
      <c r="I168" s="12">
        <v>1</v>
      </c>
      <c r="J168" s="12">
        <v>5</v>
      </c>
      <c r="K168" s="69">
        <v>2145423.69</v>
      </c>
      <c r="L168" s="69">
        <f t="shared" si="29"/>
        <v>21454.2369</v>
      </c>
    </row>
    <row r="169" spans="1:12" x14ac:dyDescent="0.25">
      <c r="A169" s="113">
        <v>2627</v>
      </c>
      <c r="B169" s="12">
        <v>1</v>
      </c>
      <c r="C169" s="12">
        <v>0</v>
      </c>
      <c r="D169" s="12">
        <v>2</v>
      </c>
      <c r="E169" s="12">
        <v>980</v>
      </c>
      <c r="F169" s="12">
        <v>5</v>
      </c>
      <c r="G169" s="12">
        <v>3</v>
      </c>
      <c r="H169" s="12">
        <v>980</v>
      </c>
      <c r="I169" s="12">
        <v>1</v>
      </c>
      <c r="J169" s="12">
        <v>5</v>
      </c>
      <c r="K169" s="69">
        <v>4616.33</v>
      </c>
      <c r="L169" s="69">
        <f t="shared" ref="L169:L171" si="33">K169/1000*1</f>
        <v>4.6163299999999996</v>
      </c>
    </row>
    <row r="170" spans="1:12" x14ac:dyDescent="0.25">
      <c r="A170" s="113">
        <v>2627</v>
      </c>
      <c r="B170" s="12">
        <v>1</v>
      </c>
      <c r="C170" s="12">
        <v>0</v>
      </c>
      <c r="D170" s="12">
        <v>2</v>
      </c>
      <c r="E170" s="12">
        <v>980</v>
      </c>
      <c r="F170" s="12">
        <v>5</v>
      </c>
      <c r="G170" s="12">
        <v>3</v>
      </c>
      <c r="H170" s="12">
        <v>980</v>
      </c>
      <c r="I170" s="12">
        <v>2</v>
      </c>
      <c r="J170" s="12">
        <v>5</v>
      </c>
      <c r="K170" s="69">
        <v>49.75</v>
      </c>
      <c r="L170" s="69">
        <f t="shared" si="33"/>
        <v>4.9750000000000003E-2</v>
      </c>
    </row>
    <row r="171" spans="1:12" x14ac:dyDescent="0.25">
      <c r="A171" s="112">
        <v>2627</v>
      </c>
      <c r="B171" s="12">
        <v>1</v>
      </c>
      <c r="C171" s="12">
        <v>0</v>
      </c>
      <c r="D171" s="12">
        <v>3</v>
      </c>
      <c r="E171" s="12">
        <v>980</v>
      </c>
      <c r="F171" s="12">
        <v>5</v>
      </c>
      <c r="G171" s="12">
        <v>3</v>
      </c>
      <c r="H171" s="12">
        <v>980</v>
      </c>
      <c r="I171" s="12">
        <v>1</v>
      </c>
      <c r="J171" s="12">
        <v>5</v>
      </c>
      <c r="K171" s="69">
        <v>163.84</v>
      </c>
      <c r="L171" s="69">
        <f t="shared" si="33"/>
        <v>0.16384000000000001</v>
      </c>
    </row>
    <row r="172" spans="1:12" x14ac:dyDescent="0.25">
      <c r="A172" s="67">
        <v>2628</v>
      </c>
      <c r="B172" s="12">
        <v>2</v>
      </c>
      <c r="C172" s="12">
        <v>1</v>
      </c>
      <c r="D172" s="12">
        <v>0</v>
      </c>
      <c r="E172" s="12">
        <v>840</v>
      </c>
      <c r="F172" s="12">
        <v>9</v>
      </c>
      <c r="G172" s="12">
        <v>3</v>
      </c>
      <c r="H172" s="12">
        <v>840</v>
      </c>
      <c r="I172" s="12">
        <v>1</v>
      </c>
      <c r="J172" s="12">
        <v>5</v>
      </c>
      <c r="K172" s="69">
        <v>173604.12</v>
      </c>
      <c r="L172" s="69">
        <f t="shared" si="29"/>
        <v>1736.0411999999999</v>
      </c>
    </row>
    <row r="173" spans="1:12" x14ac:dyDescent="0.25">
      <c r="A173" s="67">
        <v>2628</v>
      </c>
      <c r="B173" s="12">
        <v>2</v>
      </c>
      <c r="C173" s="12">
        <v>1</v>
      </c>
      <c r="D173" s="12">
        <v>0</v>
      </c>
      <c r="E173" s="12">
        <v>978</v>
      </c>
      <c r="F173" s="12">
        <v>9</v>
      </c>
      <c r="G173" s="12">
        <v>3</v>
      </c>
      <c r="H173" s="12">
        <v>978</v>
      </c>
      <c r="I173" s="12">
        <v>1</v>
      </c>
      <c r="J173" s="12">
        <v>5</v>
      </c>
      <c r="K173" s="69">
        <v>6679.64</v>
      </c>
      <c r="L173" s="69">
        <f t="shared" si="29"/>
        <v>66.796400000000006</v>
      </c>
    </row>
    <row r="174" spans="1:12" x14ac:dyDescent="0.25">
      <c r="A174" s="67">
        <v>2628</v>
      </c>
      <c r="B174" s="12">
        <v>2</v>
      </c>
      <c r="C174" s="12">
        <v>1</v>
      </c>
      <c r="D174" s="12">
        <v>0</v>
      </c>
      <c r="E174" s="12">
        <v>980</v>
      </c>
      <c r="F174" s="12">
        <v>9</v>
      </c>
      <c r="G174" s="12">
        <v>3</v>
      </c>
      <c r="H174" s="12">
        <v>980</v>
      </c>
      <c r="I174" s="12">
        <v>1</v>
      </c>
      <c r="J174" s="12">
        <v>5</v>
      </c>
      <c r="K174" s="69">
        <v>33331.82</v>
      </c>
      <c r="L174" s="69">
        <f t="shared" si="29"/>
        <v>333.31819999999999</v>
      </c>
    </row>
    <row r="175" spans="1:12" x14ac:dyDescent="0.25">
      <c r="A175" s="67">
        <v>2628</v>
      </c>
      <c r="B175" s="12">
        <v>2</v>
      </c>
      <c r="C175" s="12">
        <v>3</v>
      </c>
      <c r="D175" s="12">
        <v>0</v>
      </c>
      <c r="E175" s="12">
        <v>840</v>
      </c>
      <c r="F175" s="12">
        <v>9</v>
      </c>
      <c r="G175" s="12">
        <v>3</v>
      </c>
      <c r="H175" s="12">
        <v>840</v>
      </c>
      <c r="I175" s="12">
        <v>1</v>
      </c>
      <c r="J175" s="12">
        <v>5</v>
      </c>
      <c r="K175" s="69">
        <v>26.58</v>
      </c>
      <c r="L175" s="69">
        <f t="shared" si="29"/>
        <v>0.26579999999999998</v>
      </c>
    </row>
    <row r="176" spans="1:12" x14ac:dyDescent="0.25">
      <c r="A176" s="115">
        <v>2629</v>
      </c>
      <c r="B176" s="12">
        <v>2</v>
      </c>
      <c r="C176" s="12">
        <v>0</v>
      </c>
      <c r="D176" s="12">
        <v>2</v>
      </c>
      <c r="E176" s="12">
        <v>980</v>
      </c>
      <c r="F176" s="12">
        <v>5</v>
      </c>
      <c r="G176" s="12">
        <v>3</v>
      </c>
      <c r="H176" s="12">
        <v>980</v>
      </c>
      <c r="I176" s="12">
        <v>1</v>
      </c>
      <c r="J176" s="12">
        <v>5</v>
      </c>
      <c r="K176" s="69">
        <v>679.45</v>
      </c>
      <c r="L176" s="69">
        <f>K176/1000*-1</f>
        <v>-0.67945</v>
      </c>
    </row>
    <row r="177" spans="1:12" x14ac:dyDescent="0.25">
      <c r="A177" s="115">
        <v>2629</v>
      </c>
      <c r="B177" s="12">
        <v>2</v>
      </c>
      <c r="C177" s="12">
        <v>0</v>
      </c>
      <c r="D177" s="12">
        <v>2</v>
      </c>
      <c r="E177" s="12">
        <v>980</v>
      </c>
      <c r="F177" s="12">
        <v>9</v>
      </c>
      <c r="G177" s="12">
        <v>3</v>
      </c>
      <c r="H177" s="12">
        <v>980</v>
      </c>
      <c r="I177" s="12">
        <v>2</v>
      </c>
      <c r="J177" s="12">
        <v>5</v>
      </c>
      <c r="K177" s="69">
        <v>393.19</v>
      </c>
      <c r="L177" s="69">
        <f t="shared" ref="L177:L182" si="34">K177/100*-1</f>
        <v>-3.9319000000000002</v>
      </c>
    </row>
    <row r="178" spans="1:12" x14ac:dyDescent="0.25">
      <c r="A178" s="115">
        <v>2629</v>
      </c>
      <c r="B178" s="12">
        <v>2</v>
      </c>
      <c r="C178" s="12">
        <v>0</v>
      </c>
      <c r="D178" s="12">
        <v>3</v>
      </c>
      <c r="E178" s="12">
        <v>980</v>
      </c>
      <c r="F178" s="12">
        <v>5</v>
      </c>
      <c r="G178" s="12">
        <v>3</v>
      </c>
      <c r="H178" s="12">
        <v>980</v>
      </c>
      <c r="I178" s="12">
        <v>2</v>
      </c>
      <c r="J178" s="12">
        <v>5</v>
      </c>
      <c r="K178" s="69">
        <v>2403.67</v>
      </c>
      <c r="L178" s="69">
        <f>K178/1000*-1</f>
        <v>-2.40367</v>
      </c>
    </row>
    <row r="179" spans="1:12" x14ac:dyDescent="0.25">
      <c r="A179" s="115">
        <v>2629</v>
      </c>
      <c r="B179" s="12">
        <v>2</v>
      </c>
      <c r="C179" s="12">
        <v>0</v>
      </c>
      <c r="D179" s="12">
        <v>3</v>
      </c>
      <c r="E179" s="12">
        <v>980</v>
      </c>
      <c r="F179" s="12">
        <v>9</v>
      </c>
      <c r="G179" s="12">
        <v>3</v>
      </c>
      <c r="H179" s="12">
        <v>980</v>
      </c>
      <c r="I179" s="12">
        <v>2</v>
      </c>
      <c r="J179" s="12">
        <v>5</v>
      </c>
      <c r="K179" s="69">
        <v>493.75</v>
      </c>
      <c r="L179" s="69">
        <f t="shared" si="34"/>
        <v>-4.9375</v>
      </c>
    </row>
    <row r="180" spans="1:12" x14ac:dyDescent="0.25">
      <c r="A180" s="115">
        <v>2629</v>
      </c>
      <c r="B180" s="12">
        <v>2</v>
      </c>
      <c r="C180" s="12">
        <v>0</v>
      </c>
      <c r="D180" s="12">
        <v>4</v>
      </c>
      <c r="E180" s="12">
        <v>980</v>
      </c>
      <c r="F180" s="12">
        <v>5</v>
      </c>
      <c r="G180" s="12">
        <v>3</v>
      </c>
      <c r="H180" s="12">
        <v>980</v>
      </c>
      <c r="I180" s="12">
        <v>1</v>
      </c>
      <c r="J180" s="12">
        <v>5</v>
      </c>
      <c r="K180" s="69">
        <v>136765.92000000001</v>
      </c>
      <c r="L180" s="69">
        <f t="shared" ref="L180:L181" si="35">K180/1000*-1</f>
        <v>-136.76592000000002</v>
      </c>
    </row>
    <row r="181" spans="1:12" x14ac:dyDescent="0.25">
      <c r="A181" s="115">
        <v>2629</v>
      </c>
      <c r="B181" s="12">
        <v>2</v>
      </c>
      <c r="C181" s="12">
        <v>0</v>
      </c>
      <c r="D181" s="12">
        <v>4</v>
      </c>
      <c r="E181" s="12">
        <v>980</v>
      </c>
      <c r="F181" s="12">
        <v>5</v>
      </c>
      <c r="G181" s="12">
        <v>3</v>
      </c>
      <c r="H181" s="12">
        <v>980</v>
      </c>
      <c r="I181" s="12">
        <v>2</v>
      </c>
      <c r="J181" s="12">
        <v>5</v>
      </c>
      <c r="K181" s="69">
        <v>70635.070000000007</v>
      </c>
      <c r="L181" s="69">
        <f t="shared" si="35"/>
        <v>-70.635070000000013</v>
      </c>
    </row>
    <row r="182" spans="1:12" x14ac:dyDescent="0.25">
      <c r="A182" s="115">
        <v>2629</v>
      </c>
      <c r="B182" s="12">
        <v>2</v>
      </c>
      <c r="C182" s="12">
        <v>0</v>
      </c>
      <c r="D182" s="12">
        <v>4</v>
      </c>
      <c r="E182" s="12">
        <v>980</v>
      </c>
      <c r="F182" s="12">
        <v>9</v>
      </c>
      <c r="G182" s="12">
        <v>3</v>
      </c>
      <c r="H182" s="12">
        <v>980</v>
      </c>
      <c r="I182" s="12">
        <v>2</v>
      </c>
      <c r="J182" s="12">
        <v>5</v>
      </c>
      <c r="K182" s="69">
        <v>5614.3</v>
      </c>
      <c r="L182" s="69">
        <f t="shared" si="34"/>
        <v>-56.143000000000001</v>
      </c>
    </row>
    <row r="183" spans="1:12" x14ac:dyDescent="0.25">
      <c r="A183" s="67">
        <v>2630</v>
      </c>
      <c r="B183" s="12">
        <v>2</v>
      </c>
      <c r="C183" s="12">
        <v>1</v>
      </c>
      <c r="D183" s="12">
        <v>0</v>
      </c>
      <c r="E183" s="12">
        <v>840</v>
      </c>
      <c r="F183" s="12">
        <v>9</v>
      </c>
      <c r="G183" s="12">
        <v>3</v>
      </c>
      <c r="H183" s="12">
        <v>840</v>
      </c>
      <c r="I183" s="12">
        <v>1</v>
      </c>
      <c r="J183" s="12">
        <v>5</v>
      </c>
      <c r="K183" s="69">
        <v>971504393.11000001</v>
      </c>
      <c r="L183" s="69">
        <f t="shared" si="29"/>
        <v>9715043.9310999997</v>
      </c>
    </row>
    <row r="184" spans="1:12" x14ac:dyDescent="0.25">
      <c r="A184" s="67">
        <v>2630</v>
      </c>
      <c r="B184" s="12">
        <v>2</v>
      </c>
      <c r="C184" s="12">
        <v>1</v>
      </c>
      <c r="D184" s="12">
        <v>0</v>
      </c>
      <c r="E184" s="12">
        <v>978</v>
      </c>
      <c r="F184" s="12">
        <v>9</v>
      </c>
      <c r="G184" s="12">
        <v>3</v>
      </c>
      <c r="H184" s="12">
        <v>978</v>
      </c>
      <c r="I184" s="12">
        <v>1</v>
      </c>
      <c r="J184" s="12">
        <v>5</v>
      </c>
      <c r="K184" s="69">
        <v>71999024.569999993</v>
      </c>
      <c r="L184" s="69">
        <f t="shared" si="29"/>
        <v>719990.24569999997</v>
      </c>
    </row>
    <row r="185" spans="1:12" x14ac:dyDescent="0.25">
      <c r="A185" s="67">
        <v>2630</v>
      </c>
      <c r="B185" s="12">
        <v>2</v>
      </c>
      <c r="C185" s="12">
        <v>1</v>
      </c>
      <c r="D185" s="12">
        <v>0</v>
      </c>
      <c r="E185" s="12">
        <v>980</v>
      </c>
      <c r="F185" s="12">
        <v>9</v>
      </c>
      <c r="G185" s="12">
        <v>3</v>
      </c>
      <c r="H185" s="12">
        <v>980</v>
      </c>
      <c r="I185" s="12">
        <v>1</v>
      </c>
      <c r="J185" s="12">
        <v>5</v>
      </c>
      <c r="K185" s="69">
        <v>546620678.61000001</v>
      </c>
      <c r="L185" s="69">
        <f t="shared" si="29"/>
        <v>5466206.7861000001</v>
      </c>
    </row>
    <row r="186" spans="1:12" x14ac:dyDescent="0.25">
      <c r="A186" s="67">
        <v>2636</v>
      </c>
      <c r="B186" s="12">
        <v>1</v>
      </c>
      <c r="C186" s="12">
        <v>1</v>
      </c>
      <c r="D186" s="12">
        <v>0</v>
      </c>
      <c r="E186" s="12">
        <v>840</v>
      </c>
      <c r="F186" s="12">
        <v>9</v>
      </c>
      <c r="G186" s="12">
        <v>3</v>
      </c>
      <c r="H186" s="12">
        <v>840</v>
      </c>
      <c r="I186" s="12">
        <v>1</v>
      </c>
      <c r="J186" s="12">
        <v>5</v>
      </c>
      <c r="K186" s="69">
        <v>106505.85</v>
      </c>
      <c r="L186" s="69">
        <f t="shared" si="29"/>
        <v>1065.0585000000001</v>
      </c>
    </row>
    <row r="187" spans="1:12" x14ac:dyDescent="0.25">
      <c r="A187" s="67">
        <v>2636</v>
      </c>
      <c r="B187" s="12">
        <v>1</v>
      </c>
      <c r="C187" s="12">
        <v>1</v>
      </c>
      <c r="D187" s="12">
        <v>0</v>
      </c>
      <c r="E187" s="12">
        <v>978</v>
      </c>
      <c r="F187" s="12">
        <v>9</v>
      </c>
      <c r="G187" s="12">
        <v>3</v>
      </c>
      <c r="H187" s="12">
        <v>978</v>
      </c>
      <c r="I187" s="12">
        <v>1</v>
      </c>
      <c r="J187" s="12">
        <v>5</v>
      </c>
      <c r="K187" s="69">
        <v>8500.4599999999991</v>
      </c>
      <c r="L187" s="69">
        <f t="shared" si="29"/>
        <v>85.004599999999996</v>
      </c>
    </row>
    <row r="188" spans="1:12" x14ac:dyDescent="0.25">
      <c r="A188" s="67">
        <v>2636</v>
      </c>
      <c r="B188" s="12">
        <v>1</v>
      </c>
      <c r="C188" s="12">
        <v>1</v>
      </c>
      <c r="D188" s="12">
        <v>0</v>
      </c>
      <c r="E188" s="12">
        <v>980</v>
      </c>
      <c r="F188" s="12">
        <v>9</v>
      </c>
      <c r="G188" s="12">
        <v>3</v>
      </c>
      <c r="H188" s="12">
        <v>980</v>
      </c>
      <c r="I188" s="12">
        <v>1</v>
      </c>
      <c r="J188" s="12">
        <v>5</v>
      </c>
      <c r="K188" s="69">
        <v>264156.90000000002</v>
      </c>
      <c r="L188" s="69">
        <f t="shared" si="29"/>
        <v>2641.5690000000004</v>
      </c>
    </row>
    <row r="189" spans="1:12" x14ac:dyDescent="0.25">
      <c r="A189" s="67">
        <v>2636</v>
      </c>
      <c r="B189" s="12">
        <v>2</v>
      </c>
      <c r="C189" s="12">
        <v>1</v>
      </c>
      <c r="D189" s="12">
        <v>0</v>
      </c>
      <c r="E189" s="12">
        <v>840</v>
      </c>
      <c r="F189" s="12">
        <v>9</v>
      </c>
      <c r="G189" s="12">
        <v>3</v>
      </c>
      <c r="H189" s="12">
        <v>840</v>
      </c>
      <c r="I189" s="12">
        <v>1</v>
      </c>
      <c r="J189" s="12">
        <v>5</v>
      </c>
      <c r="K189" s="69">
        <v>396.5</v>
      </c>
      <c r="L189" s="69">
        <f t="shared" si="29"/>
        <v>3.9649999999999999</v>
      </c>
    </row>
    <row r="190" spans="1:12" x14ac:dyDescent="0.25">
      <c r="A190" s="67">
        <v>2636</v>
      </c>
      <c r="B190" s="12">
        <v>2</v>
      </c>
      <c r="C190" s="12">
        <v>1</v>
      </c>
      <c r="D190" s="12">
        <v>0</v>
      </c>
      <c r="E190" s="12">
        <v>978</v>
      </c>
      <c r="F190" s="12">
        <v>9</v>
      </c>
      <c r="G190" s="12">
        <v>3</v>
      </c>
      <c r="H190" s="12">
        <v>978</v>
      </c>
      <c r="I190" s="12">
        <v>1</v>
      </c>
      <c r="J190" s="12">
        <v>5</v>
      </c>
      <c r="K190" s="69">
        <v>103.17</v>
      </c>
      <c r="L190" s="69">
        <f t="shared" si="29"/>
        <v>1.0317000000000001</v>
      </c>
    </row>
    <row r="191" spans="1:12" x14ac:dyDescent="0.25">
      <c r="A191" s="67">
        <v>2636</v>
      </c>
      <c r="B191" s="12">
        <v>2</v>
      </c>
      <c r="C191" s="12">
        <v>1</v>
      </c>
      <c r="D191" s="12">
        <v>0</v>
      </c>
      <c r="E191" s="12">
        <v>980</v>
      </c>
      <c r="F191" s="12">
        <v>9</v>
      </c>
      <c r="G191" s="12">
        <v>3</v>
      </c>
      <c r="H191" s="12">
        <v>980</v>
      </c>
      <c r="I191" s="12">
        <v>1</v>
      </c>
      <c r="J191" s="12">
        <v>5</v>
      </c>
      <c r="K191" s="69">
        <v>1234.67</v>
      </c>
      <c r="L191" s="69">
        <f t="shared" si="29"/>
        <v>12.3467</v>
      </c>
    </row>
    <row r="192" spans="1:12" x14ac:dyDescent="0.25">
      <c r="A192" s="67">
        <v>2638</v>
      </c>
      <c r="B192" s="12">
        <v>2</v>
      </c>
      <c r="C192" s="12">
        <v>1</v>
      </c>
      <c r="D192" s="12">
        <v>0</v>
      </c>
      <c r="E192" s="12">
        <v>840</v>
      </c>
      <c r="F192" s="12">
        <v>9</v>
      </c>
      <c r="G192" s="12">
        <v>3</v>
      </c>
      <c r="H192" s="12">
        <v>840</v>
      </c>
      <c r="I192" s="12">
        <v>1</v>
      </c>
      <c r="J192" s="12">
        <v>5</v>
      </c>
      <c r="K192" s="69">
        <v>8356176.8399999999</v>
      </c>
      <c r="L192" s="69">
        <f t="shared" si="29"/>
        <v>83561.768400000001</v>
      </c>
    </row>
    <row r="193" spans="1:12" x14ac:dyDescent="0.25">
      <c r="A193" s="67">
        <v>2638</v>
      </c>
      <c r="B193" s="12">
        <v>2</v>
      </c>
      <c r="C193" s="12">
        <v>1</v>
      </c>
      <c r="D193" s="12">
        <v>0</v>
      </c>
      <c r="E193" s="12">
        <v>978</v>
      </c>
      <c r="F193" s="12">
        <v>9</v>
      </c>
      <c r="G193" s="12">
        <v>3</v>
      </c>
      <c r="H193" s="12">
        <v>978</v>
      </c>
      <c r="I193" s="12">
        <v>1</v>
      </c>
      <c r="J193" s="12">
        <v>5</v>
      </c>
      <c r="K193" s="69">
        <v>744935.83</v>
      </c>
      <c r="L193" s="69">
        <f t="shared" si="29"/>
        <v>7449.3582999999999</v>
      </c>
    </row>
    <row r="194" spans="1:12" x14ac:dyDescent="0.25">
      <c r="A194" s="67">
        <v>2638</v>
      </c>
      <c r="B194" s="12">
        <v>2</v>
      </c>
      <c r="C194" s="12">
        <v>1</v>
      </c>
      <c r="D194" s="12">
        <v>0</v>
      </c>
      <c r="E194" s="12">
        <v>980</v>
      </c>
      <c r="F194" s="12">
        <v>9</v>
      </c>
      <c r="G194" s="12">
        <v>3</v>
      </c>
      <c r="H194" s="12">
        <v>980</v>
      </c>
      <c r="I194" s="12">
        <v>1</v>
      </c>
      <c r="J194" s="12">
        <v>5</v>
      </c>
      <c r="K194" s="69">
        <v>10487715.23</v>
      </c>
      <c r="L194" s="69">
        <f t="shared" si="29"/>
        <v>104877.1523</v>
      </c>
    </row>
    <row r="195" spans="1:12" x14ac:dyDescent="0.25">
      <c r="A195" s="67">
        <v>2650</v>
      </c>
      <c r="B195" s="12">
        <v>2</v>
      </c>
      <c r="C195" s="12">
        <v>1</v>
      </c>
      <c r="D195" s="12">
        <v>9</v>
      </c>
      <c r="E195" s="12">
        <v>840</v>
      </c>
      <c r="F195" s="12">
        <v>9</v>
      </c>
      <c r="G195" s="12">
        <v>3</v>
      </c>
      <c r="H195" s="12">
        <v>840</v>
      </c>
      <c r="I195" s="12">
        <v>1</v>
      </c>
      <c r="J195" s="12">
        <v>3</v>
      </c>
      <c r="K195" s="69">
        <v>28381.53</v>
      </c>
      <c r="L195" s="69">
        <f t="shared" si="29"/>
        <v>283.81529999999998</v>
      </c>
    </row>
    <row r="196" spans="1:12" x14ac:dyDescent="0.25">
      <c r="A196" s="67">
        <v>2650</v>
      </c>
      <c r="B196" s="12">
        <v>2</v>
      </c>
      <c r="C196" s="12">
        <v>1</v>
      </c>
      <c r="D196" s="12">
        <v>9</v>
      </c>
      <c r="E196" s="12">
        <v>980</v>
      </c>
      <c r="F196" s="12">
        <v>9</v>
      </c>
      <c r="G196" s="12">
        <v>3</v>
      </c>
      <c r="H196" s="12">
        <v>980</v>
      </c>
      <c r="I196" s="12">
        <v>1</v>
      </c>
      <c r="J196" s="12">
        <v>1</v>
      </c>
      <c r="K196" s="69">
        <v>15218.73</v>
      </c>
      <c r="L196" s="69">
        <f t="shared" si="29"/>
        <v>152.18729999999999</v>
      </c>
    </row>
    <row r="197" spans="1:12" x14ac:dyDescent="0.25">
      <c r="A197" s="67">
        <v>2650</v>
      </c>
      <c r="B197" s="12">
        <v>2</v>
      </c>
      <c r="C197" s="12">
        <v>1</v>
      </c>
      <c r="D197" s="12">
        <v>9</v>
      </c>
      <c r="E197" s="12">
        <v>980</v>
      </c>
      <c r="F197" s="12">
        <v>9</v>
      </c>
      <c r="G197" s="12">
        <v>3</v>
      </c>
      <c r="H197" s="12">
        <v>980</v>
      </c>
      <c r="I197" s="12">
        <v>1</v>
      </c>
      <c r="J197" s="12">
        <v>3</v>
      </c>
      <c r="K197" s="69">
        <v>47304740</v>
      </c>
      <c r="L197" s="69">
        <f t="shared" si="29"/>
        <v>473047.4</v>
      </c>
    </row>
    <row r="198" spans="1:12" x14ac:dyDescent="0.25">
      <c r="A198" s="67">
        <v>2650</v>
      </c>
      <c r="B198" s="12">
        <v>2</v>
      </c>
      <c r="C198" s="12">
        <v>3</v>
      </c>
      <c r="D198" s="12">
        <v>1</v>
      </c>
      <c r="E198" s="12">
        <v>980</v>
      </c>
      <c r="F198" s="12">
        <v>9</v>
      </c>
      <c r="G198" s="12">
        <v>3</v>
      </c>
      <c r="H198" s="12">
        <v>980</v>
      </c>
      <c r="I198" s="12">
        <v>1</v>
      </c>
      <c r="J198" s="12">
        <v>3</v>
      </c>
      <c r="K198" s="69">
        <v>410000</v>
      </c>
      <c r="L198" s="69">
        <f t="shared" si="29"/>
        <v>4100</v>
      </c>
    </row>
    <row r="199" spans="1:12" x14ac:dyDescent="0.25">
      <c r="A199" s="67">
        <v>2651</v>
      </c>
      <c r="B199" s="12">
        <v>2</v>
      </c>
      <c r="C199" s="12">
        <v>4</v>
      </c>
      <c r="D199" s="12">
        <v>0</v>
      </c>
      <c r="E199" s="12">
        <v>840</v>
      </c>
      <c r="F199" s="12">
        <v>9</v>
      </c>
      <c r="G199" s="12">
        <v>3</v>
      </c>
      <c r="H199" s="12">
        <v>840</v>
      </c>
      <c r="I199" s="12">
        <v>1</v>
      </c>
      <c r="J199" s="12">
        <v>3</v>
      </c>
      <c r="K199" s="69">
        <v>1696766.22</v>
      </c>
      <c r="L199" s="69">
        <f t="shared" si="29"/>
        <v>16967.662199999999</v>
      </c>
    </row>
    <row r="200" spans="1:12" x14ac:dyDescent="0.25">
      <c r="A200" s="67">
        <v>2651</v>
      </c>
      <c r="B200" s="12">
        <v>2</v>
      </c>
      <c r="C200" s="12">
        <v>4</v>
      </c>
      <c r="D200" s="12">
        <v>0</v>
      </c>
      <c r="E200" s="12">
        <v>980</v>
      </c>
      <c r="F200" s="12">
        <v>9</v>
      </c>
      <c r="G200" s="12">
        <v>3</v>
      </c>
      <c r="H200" s="12">
        <v>980</v>
      </c>
      <c r="I200" s="12">
        <v>1</v>
      </c>
      <c r="J200" s="12">
        <v>3</v>
      </c>
      <c r="K200" s="69">
        <v>13352400</v>
      </c>
      <c r="L200" s="69">
        <f t="shared" si="29"/>
        <v>133524</v>
      </c>
    </row>
    <row r="201" spans="1:12" x14ac:dyDescent="0.25">
      <c r="A201" s="67">
        <v>2655</v>
      </c>
      <c r="B201" s="12">
        <v>2</v>
      </c>
      <c r="C201" s="12">
        <v>1</v>
      </c>
      <c r="D201" s="12">
        <v>9</v>
      </c>
      <c r="E201" s="12">
        <v>980</v>
      </c>
      <c r="F201" s="12">
        <v>9</v>
      </c>
      <c r="G201" s="12">
        <v>3</v>
      </c>
      <c r="H201" s="12">
        <v>980</v>
      </c>
      <c r="I201" s="12">
        <v>1</v>
      </c>
      <c r="J201" s="12">
        <v>1</v>
      </c>
      <c r="K201" s="69">
        <v>212.71</v>
      </c>
      <c r="L201" s="69">
        <f t="shared" si="29"/>
        <v>2.1271</v>
      </c>
    </row>
    <row r="202" spans="1:12" x14ac:dyDescent="0.25">
      <c r="A202" s="67">
        <v>2656</v>
      </c>
      <c r="B202" s="12">
        <v>1</v>
      </c>
      <c r="C202" s="12">
        <v>4</v>
      </c>
      <c r="D202" s="12">
        <v>0</v>
      </c>
      <c r="E202" s="12">
        <v>980</v>
      </c>
      <c r="F202" s="12">
        <v>9</v>
      </c>
      <c r="G202" s="12">
        <v>3</v>
      </c>
      <c r="H202" s="12">
        <v>980</v>
      </c>
      <c r="I202" s="12">
        <v>1</v>
      </c>
      <c r="J202" s="12">
        <v>3</v>
      </c>
      <c r="K202" s="69">
        <v>1554.53</v>
      </c>
      <c r="L202" s="69">
        <f t="shared" si="29"/>
        <v>15.545299999999999</v>
      </c>
    </row>
    <row r="203" spans="1:12" x14ac:dyDescent="0.25">
      <c r="A203" s="67">
        <v>2658</v>
      </c>
      <c r="B203" s="12">
        <v>2</v>
      </c>
      <c r="C203" s="12">
        <v>4</v>
      </c>
      <c r="D203" s="12">
        <v>0</v>
      </c>
      <c r="E203" s="12">
        <v>840</v>
      </c>
      <c r="F203" s="12">
        <v>9</v>
      </c>
      <c r="G203" s="12">
        <v>3</v>
      </c>
      <c r="H203" s="12">
        <v>840</v>
      </c>
      <c r="I203" s="12">
        <v>1</v>
      </c>
      <c r="J203" s="12">
        <v>3</v>
      </c>
      <c r="K203" s="69">
        <v>8383.15</v>
      </c>
      <c r="L203" s="69">
        <f t="shared" ref="L203:L225" si="36">K203/100*1</f>
        <v>83.831499999999991</v>
      </c>
    </row>
    <row r="204" spans="1:12" x14ac:dyDescent="0.25">
      <c r="A204" s="67">
        <v>2658</v>
      </c>
      <c r="B204" s="12">
        <v>2</v>
      </c>
      <c r="C204" s="12">
        <v>4</v>
      </c>
      <c r="D204" s="12">
        <v>0</v>
      </c>
      <c r="E204" s="12">
        <v>980</v>
      </c>
      <c r="F204" s="12">
        <v>9</v>
      </c>
      <c r="G204" s="12">
        <v>3</v>
      </c>
      <c r="H204" s="12">
        <v>980</v>
      </c>
      <c r="I204" s="12">
        <v>1</v>
      </c>
      <c r="J204" s="12">
        <v>3</v>
      </c>
      <c r="K204" s="69">
        <v>107149.16</v>
      </c>
      <c r="L204" s="69">
        <f t="shared" si="36"/>
        <v>1071.4916000000001</v>
      </c>
    </row>
    <row r="205" spans="1:12" x14ac:dyDescent="0.25">
      <c r="A205" s="67">
        <v>2658</v>
      </c>
      <c r="B205" s="12">
        <v>2</v>
      </c>
      <c r="C205" s="12">
        <v>5</v>
      </c>
      <c r="D205" s="12">
        <v>0</v>
      </c>
      <c r="E205" s="12">
        <v>980</v>
      </c>
      <c r="F205" s="12">
        <v>9</v>
      </c>
      <c r="G205" s="12">
        <v>3</v>
      </c>
      <c r="H205" s="12">
        <v>980</v>
      </c>
      <c r="I205" s="12">
        <v>1</v>
      </c>
      <c r="J205" s="12">
        <v>3</v>
      </c>
      <c r="K205" s="69">
        <v>3502.66</v>
      </c>
      <c r="L205" s="69">
        <f t="shared" si="36"/>
        <v>35.026600000000002</v>
      </c>
    </row>
    <row r="206" spans="1:12" x14ac:dyDescent="0.25">
      <c r="A206" s="67">
        <v>2809</v>
      </c>
      <c r="B206" s="12">
        <v>1</v>
      </c>
      <c r="C206" s="12">
        <v>6</v>
      </c>
      <c r="D206" s="12">
        <v>0</v>
      </c>
      <c r="E206" s="12">
        <v>840</v>
      </c>
      <c r="F206" s="12">
        <v>5</v>
      </c>
      <c r="G206" s="12">
        <v>3</v>
      </c>
      <c r="H206" s="12">
        <v>840</v>
      </c>
      <c r="I206" s="12">
        <v>1</v>
      </c>
      <c r="J206" s="12">
        <v>1</v>
      </c>
      <c r="K206" s="69">
        <v>411461.59</v>
      </c>
      <c r="L206" s="69">
        <f t="shared" ref="L206:L208" si="37">K206/1000*1</f>
        <v>411.46159</v>
      </c>
    </row>
    <row r="207" spans="1:12" x14ac:dyDescent="0.25">
      <c r="A207" s="67">
        <v>2809</v>
      </c>
      <c r="B207" s="12">
        <v>1</v>
      </c>
      <c r="C207" s="12">
        <v>6</v>
      </c>
      <c r="D207" s="12">
        <v>0</v>
      </c>
      <c r="E207" s="12">
        <v>978</v>
      </c>
      <c r="F207" s="12">
        <v>5</v>
      </c>
      <c r="G207" s="12">
        <v>3</v>
      </c>
      <c r="H207" s="12">
        <v>978</v>
      </c>
      <c r="I207" s="12">
        <v>1</v>
      </c>
      <c r="J207" s="12">
        <v>1</v>
      </c>
      <c r="K207" s="69">
        <v>99556</v>
      </c>
      <c r="L207" s="69">
        <f t="shared" si="37"/>
        <v>99.555999999999997</v>
      </c>
    </row>
    <row r="208" spans="1:12" x14ac:dyDescent="0.25">
      <c r="A208" s="67">
        <v>2809</v>
      </c>
      <c r="B208" s="12">
        <v>1</v>
      </c>
      <c r="C208" s="12">
        <v>6</v>
      </c>
      <c r="D208" s="12">
        <v>0</v>
      </c>
      <c r="E208" s="12">
        <v>980</v>
      </c>
      <c r="F208" s="12">
        <v>5</v>
      </c>
      <c r="G208" s="12">
        <v>3</v>
      </c>
      <c r="H208" s="12">
        <v>980</v>
      </c>
      <c r="I208" s="12">
        <v>1</v>
      </c>
      <c r="J208" s="12">
        <v>1</v>
      </c>
      <c r="K208" s="69">
        <v>7000</v>
      </c>
      <c r="L208" s="69">
        <f t="shared" si="37"/>
        <v>7</v>
      </c>
    </row>
    <row r="209" spans="1:12" x14ac:dyDescent="0.25">
      <c r="A209" s="67">
        <v>2890</v>
      </c>
      <c r="B209" s="12">
        <v>2</v>
      </c>
      <c r="C209" s="12">
        <v>6</v>
      </c>
      <c r="D209" s="12">
        <v>0</v>
      </c>
      <c r="E209" s="12">
        <v>840</v>
      </c>
      <c r="F209" s="12">
        <v>5</v>
      </c>
      <c r="G209" s="12">
        <v>3</v>
      </c>
      <c r="H209" s="12">
        <v>840</v>
      </c>
      <c r="I209" s="12">
        <v>1</v>
      </c>
      <c r="J209" s="12">
        <v>1</v>
      </c>
      <c r="K209" s="69">
        <v>31780.74</v>
      </c>
      <c r="L209" s="69">
        <f t="shared" si="36"/>
        <v>317.80740000000003</v>
      </c>
    </row>
    <row r="210" spans="1:12" x14ac:dyDescent="0.25">
      <c r="A210" s="67">
        <v>2890</v>
      </c>
      <c r="B210" s="12">
        <v>2</v>
      </c>
      <c r="C210" s="12">
        <v>6</v>
      </c>
      <c r="D210" s="12">
        <v>0</v>
      </c>
      <c r="E210" s="12">
        <v>978</v>
      </c>
      <c r="F210" s="12">
        <v>5</v>
      </c>
      <c r="G210" s="12">
        <v>3</v>
      </c>
      <c r="H210" s="12">
        <v>978</v>
      </c>
      <c r="I210" s="12">
        <v>1</v>
      </c>
      <c r="J210" s="12">
        <v>1</v>
      </c>
      <c r="K210" s="69">
        <v>9786.7000000000007</v>
      </c>
      <c r="L210" s="69">
        <f t="shared" si="36"/>
        <v>97.867000000000004</v>
      </c>
    </row>
    <row r="211" spans="1:12" x14ac:dyDescent="0.25">
      <c r="A211" s="67">
        <v>2920</v>
      </c>
      <c r="B211" s="12">
        <v>2</v>
      </c>
      <c r="C211" s="12">
        <v>0</v>
      </c>
      <c r="D211" s="12">
        <v>0</v>
      </c>
      <c r="E211" s="12">
        <v>980</v>
      </c>
      <c r="F211" s="12">
        <v>9</v>
      </c>
      <c r="G211" s="12">
        <v>3</v>
      </c>
      <c r="H211" s="12">
        <v>980</v>
      </c>
      <c r="I211" s="12">
        <v>1</v>
      </c>
      <c r="J211" s="12">
        <v>1</v>
      </c>
      <c r="K211" s="69">
        <v>13661574.07</v>
      </c>
      <c r="L211" s="69">
        <f t="shared" si="36"/>
        <v>136615.74069999999</v>
      </c>
    </row>
    <row r="212" spans="1:12" x14ac:dyDescent="0.25">
      <c r="A212" s="67">
        <v>2924</v>
      </c>
      <c r="B212" s="12">
        <v>1</v>
      </c>
      <c r="C212" s="12">
        <v>0</v>
      </c>
      <c r="D212" s="12">
        <v>0</v>
      </c>
      <c r="E212" s="12">
        <v>840</v>
      </c>
      <c r="F212" s="12">
        <v>5</v>
      </c>
      <c r="G212" s="12">
        <v>3</v>
      </c>
      <c r="H212" s="12">
        <v>840</v>
      </c>
      <c r="I212" s="12">
        <v>1</v>
      </c>
      <c r="J212" s="12">
        <v>1</v>
      </c>
      <c r="K212" s="69">
        <v>403315.38</v>
      </c>
      <c r="L212" s="69">
        <f t="shared" ref="L212:L214" si="38">K212/1000*1</f>
        <v>403.31538</v>
      </c>
    </row>
    <row r="213" spans="1:12" x14ac:dyDescent="0.25">
      <c r="A213" s="67">
        <v>2924</v>
      </c>
      <c r="B213" s="12">
        <v>1</v>
      </c>
      <c r="C213" s="12">
        <v>0</v>
      </c>
      <c r="D213" s="12">
        <v>0</v>
      </c>
      <c r="E213" s="12">
        <v>978</v>
      </c>
      <c r="F213" s="12">
        <v>5</v>
      </c>
      <c r="G213" s="12">
        <v>3</v>
      </c>
      <c r="H213" s="12">
        <v>978</v>
      </c>
      <c r="I213" s="12">
        <v>1</v>
      </c>
      <c r="J213" s="12">
        <v>1</v>
      </c>
      <c r="K213" s="69">
        <v>20036.97</v>
      </c>
      <c r="L213" s="69">
        <f t="shared" si="38"/>
        <v>20.03697</v>
      </c>
    </row>
    <row r="214" spans="1:12" x14ac:dyDescent="0.25">
      <c r="A214" s="67">
        <v>2924</v>
      </c>
      <c r="B214" s="12">
        <v>1</v>
      </c>
      <c r="C214" s="12">
        <v>0</v>
      </c>
      <c r="D214" s="12">
        <v>0</v>
      </c>
      <c r="E214" s="12">
        <v>980</v>
      </c>
      <c r="F214" s="12">
        <v>5</v>
      </c>
      <c r="G214" s="12">
        <v>3</v>
      </c>
      <c r="H214" s="12">
        <v>980</v>
      </c>
      <c r="I214" s="12">
        <v>1</v>
      </c>
      <c r="J214" s="12">
        <v>1</v>
      </c>
      <c r="K214" s="69">
        <v>9696148.5</v>
      </c>
      <c r="L214" s="69">
        <f t="shared" si="38"/>
        <v>9696.1484999999993</v>
      </c>
    </row>
    <row r="215" spans="1:12" x14ac:dyDescent="0.25">
      <c r="A215" s="67">
        <v>2924</v>
      </c>
      <c r="B215" s="12">
        <v>2</v>
      </c>
      <c r="C215" s="12">
        <v>0</v>
      </c>
      <c r="D215" s="12">
        <v>0</v>
      </c>
      <c r="E215" s="12">
        <v>840</v>
      </c>
      <c r="F215" s="12">
        <v>9</v>
      </c>
      <c r="G215" s="12">
        <v>3</v>
      </c>
      <c r="H215" s="12">
        <v>840</v>
      </c>
      <c r="I215" s="12">
        <v>1</v>
      </c>
      <c r="J215" s="12">
        <v>1</v>
      </c>
      <c r="K215" s="69">
        <v>1648419.98</v>
      </c>
      <c r="L215" s="69">
        <f t="shared" si="36"/>
        <v>16484.199799999999</v>
      </c>
    </row>
    <row r="216" spans="1:12" x14ac:dyDescent="0.25">
      <c r="A216" s="67">
        <v>2924</v>
      </c>
      <c r="B216" s="12">
        <v>2</v>
      </c>
      <c r="C216" s="12">
        <v>0</v>
      </c>
      <c r="D216" s="12">
        <v>0</v>
      </c>
      <c r="E216" s="12">
        <v>978</v>
      </c>
      <c r="F216" s="12">
        <v>9</v>
      </c>
      <c r="G216" s="12">
        <v>3</v>
      </c>
      <c r="H216" s="12">
        <v>978</v>
      </c>
      <c r="I216" s="12">
        <v>1</v>
      </c>
      <c r="J216" s="12">
        <v>1</v>
      </c>
      <c r="K216" s="69">
        <v>554438.02</v>
      </c>
      <c r="L216" s="69">
        <f t="shared" si="36"/>
        <v>5544.3802000000005</v>
      </c>
    </row>
    <row r="217" spans="1:12" x14ac:dyDescent="0.25">
      <c r="A217" s="67">
        <v>2924</v>
      </c>
      <c r="B217" s="12">
        <v>2</v>
      </c>
      <c r="C217" s="12">
        <v>0</v>
      </c>
      <c r="D217" s="12">
        <v>0</v>
      </c>
      <c r="E217" s="12">
        <v>980</v>
      </c>
      <c r="F217" s="12">
        <v>9</v>
      </c>
      <c r="G217" s="12">
        <v>3</v>
      </c>
      <c r="H217" s="12">
        <v>980</v>
      </c>
      <c r="I217" s="12">
        <v>1</v>
      </c>
      <c r="J217" s="12">
        <v>1</v>
      </c>
      <c r="K217" s="69">
        <v>1711397.77</v>
      </c>
      <c r="L217" s="69">
        <f t="shared" si="36"/>
        <v>17113.977699999999</v>
      </c>
    </row>
    <row r="218" spans="1:12" x14ac:dyDescent="0.25">
      <c r="A218" s="67">
        <v>3043</v>
      </c>
      <c r="B218" s="12">
        <v>1</v>
      </c>
      <c r="C218" s="12">
        <v>2</v>
      </c>
      <c r="D218" s="12">
        <v>0</v>
      </c>
      <c r="E218" s="12">
        <v>980</v>
      </c>
      <c r="F218" s="12">
        <v>5</v>
      </c>
      <c r="G218" s="12">
        <v>3</v>
      </c>
      <c r="H218" s="12">
        <v>980</v>
      </c>
      <c r="I218" s="12">
        <v>1</v>
      </c>
      <c r="J218" s="12">
        <v>1</v>
      </c>
      <c r="K218" s="69">
        <v>274783.25</v>
      </c>
      <c r="L218" s="69">
        <f t="shared" ref="L218:L219" si="39">K218/1000*1</f>
        <v>274.78325000000001</v>
      </c>
    </row>
    <row r="219" spans="1:12" x14ac:dyDescent="0.25">
      <c r="A219" s="67">
        <v>3103</v>
      </c>
      <c r="B219" s="12">
        <v>1</v>
      </c>
      <c r="C219" s="12">
        <v>5</v>
      </c>
      <c r="D219" s="12">
        <v>9</v>
      </c>
      <c r="E219" s="12">
        <v>980</v>
      </c>
      <c r="F219" s="12">
        <v>5</v>
      </c>
      <c r="G219" s="12">
        <v>3</v>
      </c>
      <c r="H219" s="12">
        <v>980</v>
      </c>
      <c r="I219" s="12">
        <v>1</v>
      </c>
      <c r="J219" s="12">
        <v>3</v>
      </c>
      <c r="K219" s="69">
        <v>784000</v>
      </c>
      <c r="L219" s="69">
        <f t="shared" si="39"/>
        <v>784</v>
      </c>
    </row>
    <row r="220" spans="1:12" x14ac:dyDescent="0.25">
      <c r="A220" s="67">
        <v>3107</v>
      </c>
      <c r="B220" s="12">
        <v>2</v>
      </c>
      <c r="C220" s="12">
        <v>5</v>
      </c>
      <c r="D220" s="12">
        <v>9</v>
      </c>
      <c r="E220" s="12">
        <v>980</v>
      </c>
      <c r="F220" s="12">
        <v>5</v>
      </c>
      <c r="G220" s="12">
        <v>3</v>
      </c>
      <c r="H220" s="12">
        <v>980</v>
      </c>
      <c r="I220" s="12">
        <v>1</v>
      </c>
      <c r="J220" s="12">
        <v>3</v>
      </c>
      <c r="K220" s="69">
        <v>784000</v>
      </c>
      <c r="L220" s="69">
        <f t="shared" si="36"/>
        <v>7840</v>
      </c>
    </row>
    <row r="221" spans="1:12" x14ac:dyDescent="0.25">
      <c r="A221" s="67">
        <v>3320</v>
      </c>
      <c r="B221" s="12">
        <v>2</v>
      </c>
      <c r="C221" s="12">
        <v>2</v>
      </c>
      <c r="D221" s="12">
        <v>0</v>
      </c>
      <c r="E221" s="12">
        <v>840</v>
      </c>
      <c r="F221" s="12">
        <v>9</v>
      </c>
      <c r="G221" s="12">
        <v>3</v>
      </c>
      <c r="H221" s="12">
        <v>840</v>
      </c>
      <c r="I221" s="12">
        <v>1</v>
      </c>
      <c r="J221" s="12">
        <v>5</v>
      </c>
      <c r="K221" s="69">
        <v>183816.34</v>
      </c>
      <c r="L221" s="69">
        <f t="shared" si="36"/>
        <v>1838.1633999999999</v>
      </c>
    </row>
    <row r="222" spans="1:12" x14ac:dyDescent="0.25">
      <c r="A222" s="67">
        <v>3320</v>
      </c>
      <c r="B222" s="12">
        <v>2</v>
      </c>
      <c r="C222" s="12">
        <v>2</v>
      </c>
      <c r="D222" s="12">
        <v>0</v>
      </c>
      <c r="E222" s="12">
        <v>978</v>
      </c>
      <c r="F222" s="12">
        <v>9</v>
      </c>
      <c r="G222" s="12">
        <v>3</v>
      </c>
      <c r="H222" s="12">
        <v>978</v>
      </c>
      <c r="I222" s="12">
        <v>1</v>
      </c>
      <c r="J222" s="12">
        <v>5</v>
      </c>
      <c r="K222" s="69">
        <v>162015.16</v>
      </c>
      <c r="L222" s="69">
        <f t="shared" si="36"/>
        <v>1620.1516000000001</v>
      </c>
    </row>
    <row r="223" spans="1:12" x14ac:dyDescent="0.25">
      <c r="A223" s="67">
        <v>3326</v>
      </c>
      <c r="B223" s="12">
        <v>1</v>
      </c>
      <c r="C223" s="12">
        <v>2</v>
      </c>
      <c r="D223" s="12">
        <v>0</v>
      </c>
      <c r="E223" s="12">
        <v>840</v>
      </c>
      <c r="F223" s="12">
        <v>9</v>
      </c>
      <c r="G223" s="12">
        <v>3</v>
      </c>
      <c r="H223" s="12">
        <v>840</v>
      </c>
      <c r="I223" s="12">
        <v>1</v>
      </c>
      <c r="J223" s="12">
        <v>5</v>
      </c>
      <c r="K223" s="69">
        <v>43.55</v>
      </c>
      <c r="L223" s="69">
        <f t="shared" si="36"/>
        <v>0.4355</v>
      </c>
    </row>
    <row r="224" spans="1:12" x14ac:dyDescent="0.25">
      <c r="A224" s="67">
        <v>3328</v>
      </c>
      <c r="B224" s="12">
        <v>2</v>
      </c>
      <c r="C224" s="12">
        <v>2</v>
      </c>
      <c r="D224" s="12">
        <v>0</v>
      </c>
      <c r="E224" s="12">
        <v>840</v>
      </c>
      <c r="F224" s="12">
        <v>9</v>
      </c>
      <c r="G224" s="12">
        <v>3</v>
      </c>
      <c r="H224" s="12">
        <v>840</v>
      </c>
      <c r="I224" s="12">
        <v>1</v>
      </c>
      <c r="J224" s="12">
        <v>5</v>
      </c>
      <c r="K224" s="69">
        <v>7557.4</v>
      </c>
      <c r="L224" s="69">
        <f t="shared" si="36"/>
        <v>75.573999999999998</v>
      </c>
    </row>
    <row r="225" spans="1:12" x14ac:dyDescent="0.25">
      <c r="A225" s="67">
        <v>3328</v>
      </c>
      <c r="B225" s="12">
        <v>2</v>
      </c>
      <c r="C225" s="12">
        <v>2</v>
      </c>
      <c r="D225" s="12">
        <v>0</v>
      </c>
      <c r="E225" s="12">
        <v>978</v>
      </c>
      <c r="F225" s="12">
        <v>9</v>
      </c>
      <c r="G225" s="12">
        <v>3</v>
      </c>
      <c r="H225" s="12">
        <v>978</v>
      </c>
      <c r="I225" s="12">
        <v>1</v>
      </c>
      <c r="J225" s="12">
        <v>5</v>
      </c>
      <c r="K225" s="69">
        <v>6593.03</v>
      </c>
      <c r="L225" s="69">
        <f t="shared" si="36"/>
        <v>65.930300000000003</v>
      </c>
    </row>
    <row r="226" spans="1:12" x14ac:dyDescent="0.25">
      <c r="A226" s="67">
        <v>3402</v>
      </c>
      <c r="B226" s="12">
        <v>1</v>
      </c>
      <c r="C226" s="12">
        <v>0</v>
      </c>
      <c r="D226" s="12">
        <v>0</v>
      </c>
      <c r="E226" s="12">
        <v>980</v>
      </c>
      <c r="F226" s="12">
        <v>5</v>
      </c>
      <c r="G226" s="12">
        <v>3</v>
      </c>
      <c r="H226" s="12">
        <v>980</v>
      </c>
      <c r="I226" s="12">
        <v>1</v>
      </c>
      <c r="J226" s="12">
        <v>1</v>
      </c>
      <c r="K226" s="69">
        <v>232346.7</v>
      </c>
      <c r="L226" s="69">
        <f t="shared" ref="L226:L258" si="40">K226/1000*1</f>
        <v>232.3467</v>
      </c>
    </row>
    <row r="227" spans="1:12" x14ac:dyDescent="0.25">
      <c r="A227" s="67">
        <v>3500</v>
      </c>
      <c r="B227" s="12">
        <v>1</v>
      </c>
      <c r="C227" s="12">
        <v>0</v>
      </c>
      <c r="D227" s="12">
        <v>0</v>
      </c>
      <c r="E227" s="12">
        <v>980</v>
      </c>
      <c r="F227" s="12">
        <v>5</v>
      </c>
      <c r="G227" s="12">
        <v>3</v>
      </c>
      <c r="H227" s="12">
        <v>980</v>
      </c>
      <c r="I227" s="12">
        <v>0</v>
      </c>
      <c r="J227" s="12">
        <v>1</v>
      </c>
      <c r="K227" s="69">
        <v>7113418.1900000004</v>
      </c>
      <c r="L227" s="69">
        <f t="shared" si="40"/>
        <v>7113.4181900000003</v>
      </c>
    </row>
    <row r="228" spans="1:12" x14ac:dyDescent="0.25">
      <c r="A228" s="67">
        <v>3510</v>
      </c>
      <c r="B228" s="12">
        <v>1</v>
      </c>
      <c r="C228" s="12">
        <v>0</v>
      </c>
      <c r="D228" s="12">
        <v>0</v>
      </c>
      <c r="E228" s="12">
        <v>980</v>
      </c>
      <c r="F228" s="12">
        <v>5</v>
      </c>
      <c r="G228" s="12">
        <v>3</v>
      </c>
      <c r="H228" s="12">
        <v>980</v>
      </c>
      <c r="I228" s="12">
        <v>1</v>
      </c>
      <c r="J228" s="12">
        <v>3</v>
      </c>
      <c r="K228" s="69">
        <v>456547.23</v>
      </c>
      <c r="L228" s="69">
        <f t="shared" si="40"/>
        <v>456.54722999999996</v>
      </c>
    </row>
    <row r="229" spans="1:12" x14ac:dyDescent="0.25">
      <c r="A229" s="67">
        <v>3510</v>
      </c>
      <c r="B229" s="12">
        <v>1</v>
      </c>
      <c r="C229" s="12">
        <v>0</v>
      </c>
      <c r="D229" s="12">
        <v>0</v>
      </c>
      <c r="E229" s="12">
        <v>980</v>
      </c>
      <c r="F229" s="12">
        <v>5</v>
      </c>
      <c r="G229" s="12">
        <v>3</v>
      </c>
      <c r="H229" s="12">
        <v>980</v>
      </c>
      <c r="I229" s="12">
        <v>1</v>
      </c>
      <c r="J229" s="12">
        <v>4</v>
      </c>
      <c r="K229" s="69">
        <v>272076.02</v>
      </c>
      <c r="L229" s="69">
        <f t="shared" si="40"/>
        <v>272.07602000000003</v>
      </c>
    </row>
    <row r="230" spans="1:12" x14ac:dyDescent="0.25">
      <c r="A230" s="67">
        <v>3510</v>
      </c>
      <c r="B230" s="12">
        <v>1</v>
      </c>
      <c r="C230" s="12">
        <v>0</v>
      </c>
      <c r="D230" s="12">
        <v>0</v>
      </c>
      <c r="E230" s="12">
        <v>980</v>
      </c>
      <c r="F230" s="12">
        <v>5</v>
      </c>
      <c r="G230" s="12">
        <v>3</v>
      </c>
      <c r="H230" s="12">
        <v>980</v>
      </c>
      <c r="I230" s="12">
        <v>2</v>
      </c>
      <c r="J230" s="12">
        <v>3</v>
      </c>
      <c r="K230" s="69">
        <v>37042.07</v>
      </c>
      <c r="L230" s="69">
        <f t="shared" si="40"/>
        <v>37.042070000000002</v>
      </c>
    </row>
    <row r="231" spans="1:12" x14ac:dyDescent="0.25">
      <c r="A231" s="67">
        <v>3510</v>
      </c>
      <c r="B231" s="12">
        <v>1</v>
      </c>
      <c r="C231" s="12">
        <v>0</v>
      </c>
      <c r="D231" s="12">
        <v>0</v>
      </c>
      <c r="E231" s="12">
        <v>980</v>
      </c>
      <c r="F231" s="12">
        <v>5</v>
      </c>
      <c r="G231" s="12">
        <v>3</v>
      </c>
      <c r="H231" s="12">
        <v>980</v>
      </c>
      <c r="I231" s="12">
        <v>2</v>
      </c>
      <c r="J231" s="12">
        <v>4</v>
      </c>
      <c r="K231" s="69">
        <v>3118.75</v>
      </c>
      <c r="L231" s="69">
        <f t="shared" si="40"/>
        <v>3.1187499999999999</v>
      </c>
    </row>
    <row r="232" spans="1:12" x14ac:dyDescent="0.25">
      <c r="A232" s="67">
        <v>3519</v>
      </c>
      <c r="B232" s="12">
        <v>1</v>
      </c>
      <c r="C232" s="12">
        <v>0</v>
      </c>
      <c r="D232" s="12">
        <v>0</v>
      </c>
      <c r="E232" s="12">
        <v>980</v>
      </c>
      <c r="F232" s="12">
        <v>5</v>
      </c>
      <c r="G232" s="12">
        <v>3</v>
      </c>
      <c r="H232" s="12">
        <v>980</v>
      </c>
      <c r="I232" s="12">
        <v>1</v>
      </c>
      <c r="J232" s="12">
        <v>2</v>
      </c>
      <c r="K232" s="69">
        <v>3108.65</v>
      </c>
      <c r="L232" s="69">
        <f t="shared" si="40"/>
        <v>3.1086499999999999</v>
      </c>
    </row>
    <row r="233" spans="1:12" x14ac:dyDescent="0.25">
      <c r="A233" s="67">
        <v>3519</v>
      </c>
      <c r="B233" s="12">
        <v>1</v>
      </c>
      <c r="C233" s="12">
        <v>0</v>
      </c>
      <c r="D233" s="12">
        <v>0</v>
      </c>
      <c r="E233" s="12">
        <v>980</v>
      </c>
      <c r="F233" s="12">
        <v>5</v>
      </c>
      <c r="G233" s="12">
        <v>3</v>
      </c>
      <c r="H233" s="12">
        <v>980</v>
      </c>
      <c r="I233" s="12">
        <v>1</v>
      </c>
      <c r="J233" s="12">
        <v>3</v>
      </c>
      <c r="K233" s="69">
        <v>5176045.34</v>
      </c>
      <c r="L233" s="69">
        <f t="shared" si="40"/>
        <v>5176.0453399999997</v>
      </c>
    </row>
    <row r="234" spans="1:12" x14ac:dyDescent="0.25">
      <c r="A234" s="67">
        <v>3519</v>
      </c>
      <c r="B234" s="12">
        <v>1</v>
      </c>
      <c r="C234" s="12">
        <v>0</v>
      </c>
      <c r="D234" s="12">
        <v>0</v>
      </c>
      <c r="E234" s="12">
        <v>980</v>
      </c>
      <c r="F234" s="12">
        <v>5</v>
      </c>
      <c r="G234" s="12">
        <v>3</v>
      </c>
      <c r="H234" s="12">
        <v>980</v>
      </c>
      <c r="I234" s="12">
        <v>1</v>
      </c>
      <c r="J234" s="12">
        <v>4</v>
      </c>
      <c r="K234" s="69">
        <v>8912600</v>
      </c>
      <c r="L234" s="69">
        <f t="shared" si="40"/>
        <v>8912.6</v>
      </c>
    </row>
    <row r="235" spans="1:12" x14ac:dyDescent="0.25">
      <c r="A235" s="67">
        <v>3519</v>
      </c>
      <c r="B235" s="12">
        <v>1</v>
      </c>
      <c r="C235" s="12">
        <v>0</v>
      </c>
      <c r="D235" s="12">
        <v>0</v>
      </c>
      <c r="E235" s="12">
        <v>980</v>
      </c>
      <c r="F235" s="12">
        <v>5</v>
      </c>
      <c r="G235" s="12">
        <v>3</v>
      </c>
      <c r="H235" s="12">
        <v>980</v>
      </c>
      <c r="I235" s="12">
        <v>1</v>
      </c>
      <c r="J235" s="12">
        <v>5</v>
      </c>
      <c r="K235" s="69">
        <v>512000</v>
      </c>
      <c r="L235" s="69">
        <f t="shared" si="40"/>
        <v>512</v>
      </c>
    </row>
    <row r="236" spans="1:12" x14ac:dyDescent="0.25">
      <c r="A236" s="67">
        <v>3519</v>
      </c>
      <c r="B236" s="12">
        <v>1</v>
      </c>
      <c r="C236" s="12">
        <v>0</v>
      </c>
      <c r="D236" s="12">
        <v>0</v>
      </c>
      <c r="E236" s="12">
        <v>980</v>
      </c>
      <c r="F236" s="12">
        <v>5</v>
      </c>
      <c r="G236" s="12">
        <v>3</v>
      </c>
      <c r="H236" s="12">
        <v>980</v>
      </c>
      <c r="I236" s="12">
        <v>2</v>
      </c>
      <c r="J236" s="12">
        <v>3</v>
      </c>
      <c r="K236" s="69">
        <v>207278.75</v>
      </c>
      <c r="L236" s="69">
        <f t="shared" si="40"/>
        <v>207.27875</v>
      </c>
    </row>
    <row r="237" spans="1:12" x14ac:dyDescent="0.25">
      <c r="A237" s="67">
        <v>3519</v>
      </c>
      <c r="B237" s="12">
        <v>1</v>
      </c>
      <c r="C237" s="12">
        <v>0</v>
      </c>
      <c r="D237" s="12">
        <v>0</v>
      </c>
      <c r="E237" s="12">
        <v>980</v>
      </c>
      <c r="F237" s="12">
        <v>5</v>
      </c>
      <c r="G237" s="12">
        <v>3</v>
      </c>
      <c r="H237" s="12">
        <v>980</v>
      </c>
      <c r="I237" s="12">
        <v>2</v>
      </c>
      <c r="J237" s="12">
        <v>4</v>
      </c>
      <c r="K237" s="69">
        <v>4265</v>
      </c>
      <c r="L237" s="69">
        <f t="shared" si="40"/>
        <v>4.2649999999999997</v>
      </c>
    </row>
    <row r="238" spans="1:12" x14ac:dyDescent="0.25">
      <c r="A238" s="67">
        <v>3520</v>
      </c>
      <c r="B238" s="12">
        <v>1</v>
      </c>
      <c r="C238" s="12">
        <v>0</v>
      </c>
      <c r="D238" s="12">
        <v>0</v>
      </c>
      <c r="E238" s="12">
        <v>980</v>
      </c>
      <c r="F238" s="12">
        <v>5</v>
      </c>
      <c r="G238" s="12">
        <v>3</v>
      </c>
      <c r="H238" s="12">
        <v>980</v>
      </c>
      <c r="I238" s="12">
        <v>1</v>
      </c>
      <c r="J238" s="12">
        <v>1</v>
      </c>
      <c r="K238" s="69">
        <v>29.05</v>
      </c>
      <c r="L238" s="69">
        <f t="shared" si="40"/>
        <v>2.9049999999999999E-2</v>
      </c>
    </row>
    <row r="239" spans="1:12" x14ac:dyDescent="0.25">
      <c r="A239" s="67">
        <v>3521</v>
      </c>
      <c r="B239" s="12">
        <v>1</v>
      </c>
      <c r="C239" s="12">
        <v>0</v>
      </c>
      <c r="D239" s="12">
        <v>0</v>
      </c>
      <c r="E239" s="12">
        <v>980</v>
      </c>
      <c r="F239" s="12">
        <v>5</v>
      </c>
      <c r="G239" s="12">
        <v>3</v>
      </c>
      <c r="H239" s="12">
        <v>980</v>
      </c>
      <c r="I239" s="12">
        <v>1</v>
      </c>
      <c r="J239" s="12">
        <v>1</v>
      </c>
      <c r="K239" s="69">
        <v>284547.34000000003</v>
      </c>
      <c r="L239" s="69">
        <f t="shared" si="40"/>
        <v>284.54734000000002</v>
      </c>
    </row>
    <row r="240" spans="1:12" x14ac:dyDescent="0.25">
      <c r="A240" s="67">
        <v>3522</v>
      </c>
      <c r="B240" s="12">
        <v>1</v>
      </c>
      <c r="C240" s="12">
        <v>0</v>
      </c>
      <c r="D240" s="12">
        <v>0</v>
      </c>
      <c r="E240" s="12">
        <v>980</v>
      </c>
      <c r="F240" s="12">
        <v>5</v>
      </c>
      <c r="G240" s="12">
        <v>3</v>
      </c>
      <c r="H240" s="12">
        <v>980</v>
      </c>
      <c r="I240" s="12">
        <v>1</v>
      </c>
      <c r="J240" s="12">
        <v>1</v>
      </c>
      <c r="K240" s="69">
        <v>6185.69</v>
      </c>
      <c r="L240" s="69">
        <f t="shared" si="40"/>
        <v>6.1856899999999992</v>
      </c>
    </row>
    <row r="241" spans="1:12" x14ac:dyDescent="0.25">
      <c r="A241" s="67">
        <v>3542</v>
      </c>
      <c r="B241" s="12">
        <v>1</v>
      </c>
      <c r="C241" s="12">
        <v>1</v>
      </c>
      <c r="D241" s="12">
        <v>0</v>
      </c>
      <c r="E241" s="12">
        <v>980</v>
      </c>
      <c r="F241" s="12">
        <v>5</v>
      </c>
      <c r="G241" s="12">
        <v>3</v>
      </c>
      <c r="H241" s="12">
        <v>980</v>
      </c>
      <c r="I241" s="12">
        <v>1</v>
      </c>
      <c r="J241" s="12">
        <v>3</v>
      </c>
      <c r="K241" s="69">
        <v>34500</v>
      </c>
      <c r="L241" s="69">
        <f t="shared" si="40"/>
        <v>34.5</v>
      </c>
    </row>
    <row r="242" spans="1:12" x14ac:dyDescent="0.25">
      <c r="A242" s="67">
        <v>3548</v>
      </c>
      <c r="B242" s="12">
        <v>1</v>
      </c>
      <c r="C242" s="12">
        <v>6</v>
      </c>
      <c r="D242" s="12">
        <v>0</v>
      </c>
      <c r="E242" s="12">
        <v>980</v>
      </c>
      <c r="F242" s="12">
        <v>5</v>
      </c>
      <c r="G242" s="12">
        <v>3</v>
      </c>
      <c r="H242" s="12">
        <v>980</v>
      </c>
      <c r="I242" s="12">
        <v>2</v>
      </c>
      <c r="J242" s="12">
        <v>3</v>
      </c>
      <c r="K242" s="69">
        <v>1362353.74</v>
      </c>
      <c r="L242" s="69">
        <f t="shared" si="40"/>
        <v>1362.35374</v>
      </c>
    </row>
    <row r="243" spans="1:12" x14ac:dyDescent="0.25">
      <c r="A243" s="67">
        <v>3550</v>
      </c>
      <c r="B243" s="12">
        <v>1</v>
      </c>
      <c r="C243" s="12">
        <v>0</v>
      </c>
      <c r="D243" s="12">
        <v>0</v>
      </c>
      <c r="E243" s="12">
        <v>980</v>
      </c>
      <c r="F243" s="12">
        <v>5</v>
      </c>
      <c r="G243" s="12">
        <v>3</v>
      </c>
      <c r="H243" s="12">
        <v>980</v>
      </c>
      <c r="I243" s="12">
        <v>1</v>
      </c>
      <c r="J243" s="12">
        <v>1</v>
      </c>
      <c r="K243" s="69">
        <v>13465.82</v>
      </c>
      <c r="L243" s="69">
        <f t="shared" si="40"/>
        <v>13.465819999999999</v>
      </c>
    </row>
    <row r="244" spans="1:12" x14ac:dyDescent="0.25">
      <c r="A244" s="67">
        <v>3559</v>
      </c>
      <c r="B244" s="12">
        <v>1</v>
      </c>
      <c r="C244" s="12">
        <v>0</v>
      </c>
      <c r="D244" s="12">
        <v>0</v>
      </c>
      <c r="E244" s="12">
        <v>980</v>
      </c>
      <c r="F244" s="12">
        <v>5</v>
      </c>
      <c r="G244" s="12">
        <v>3</v>
      </c>
      <c r="H244" s="12">
        <v>980</v>
      </c>
      <c r="I244" s="12">
        <v>1</v>
      </c>
      <c r="J244" s="12">
        <v>1</v>
      </c>
      <c r="K244" s="69">
        <v>400.32</v>
      </c>
      <c r="L244" s="69">
        <f t="shared" si="40"/>
        <v>0.40032000000000001</v>
      </c>
    </row>
    <row r="245" spans="1:12" x14ac:dyDescent="0.25">
      <c r="A245" s="113">
        <v>3570</v>
      </c>
      <c r="B245" s="12">
        <v>1</v>
      </c>
      <c r="C245" s="12">
        <v>1</v>
      </c>
      <c r="D245" s="12">
        <v>2</v>
      </c>
      <c r="E245" s="12">
        <v>980</v>
      </c>
      <c r="F245" s="12">
        <v>5</v>
      </c>
      <c r="G245" s="12">
        <v>3</v>
      </c>
      <c r="H245" s="12">
        <v>980</v>
      </c>
      <c r="I245" s="12">
        <v>1</v>
      </c>
      <c r="J245" s="12">
        <v>1</v>
      </c>
      <c r="K245" s="69">
        <v>151.72999999999999</v>
      </c>
      <c r="L245" s="69">
        <f t="shared" si="40"/>
        <v>0.15172999999999998</v>
      </c>
    </row>
    <row r="246" spans="1:12" x14ac:dyDescent="0.25">
      <c r="A246" s="113">
        <v>3570</v>
      </c>
      <c r="B246" s="12">
        <v>1</v>
      </c>
      <c r="C246" s="12">
        <v>1</v>
      </c>
      <c r="D246" s="12">
        <v>2</v>
      </c>
      <c r="E246" s="12">
        <v>980</v>
      </c>
      <c r="F246" s="12">
        <v>5</v>
      </c>
      <c r="G246" s="12">
        <v>3</v>
      </c>
      <c r="H246" s="12">
        <v>980</v>
      </c>
      <c r="I246" s="12">
        <v>1</v>
      </c>
      <c r="J246" s="12">
        <v>2</v>
      </c>
      <c r="K246" s="69">
        <v>172.33</v>
      </c>
      <c r="L246" s="69">
        <f t="shared" si="40"/>
        <v>0.17233000000000001</v>
      </c>
    </row>
    <row r="247" spans="1:12" x14ac:dyDescent="0.25">
      <c r="A247" s="113">
        <v>3570</v>
      </c>
      <c r="B247" s="12">
        <v>1</v>
      </c>
      <c r="C247" s="12">
        <v>1</v>
      </c>
      <c r="D247" s="12">
        <v>2</v>
      </c>
      <c r="E247" s="12">
        <v>980</v>
      </c>
      <c r="F247" s="12">
        <v>5</v>
      </c>
      <c r="G247" s="12">
        <v>3</v>
      </c>
      <c r="H247" s="12">
        <v>980</v>
      </c>
      <c r="I247" s="12">
        <v>1</v>
      </c>
      <c r="J247" s="12">
        <v>3</v>
      </c>
      <c r="K247" s="69">
        <v>20996.87</v>
      </c>
      <c r="L247" s="69">
        <f t="shared" si="40"/>
        <v>20.996869999999998</v>
      </c>
    </row>
    <row r="248" spans="1:12" x14ac:dyDescent="0.25">
      <c r="A248" s="113">
        <v>3570</v>
      </c>
      <c r="B248" s="12">
        <v>1</v>
      </c>
      <c r="C248" s="12">
        <v>1</v>
      </c>
      <c r="D248" s="12">
        <v>2</v>
      </c>
      <c r="E248" s="12">
        <v>980</v>
      </c>
      <c r="F248" s="12">
        <v>5</v>
      </c>
      <c r="G248" s="12">
        <v>3</v>
      </c>
      <c r="H248" s="12">
        <v>980</v>
      </c>
      <c r="I248" s="12">
        <v>1</v>
      </c>
      <c r="J248" s="12">
        <v>4</v>
      </c>
      <c r="K248" s="69">
        <v>4072.39</v>
      </c>
      <c r="L248" s="69">
        <f t="shared" si="40"/>
        <v>4.0723899999999995</v>
      </c>
    </row>
    <row r="249" spans="1:12" x14ac:dyDescent="0.25">
      <c r="A249" s="112">
        <v>3570</v>
      </c>
      <c r="B249" s="12">
        <v>1</v>
      </c>
      <c r="C249" s="12">
        <v>1</v>
      </c>
      <c r="D249" s="12">
        <v>3</v>
      </c>
      <c r="E249" s="12">
        <v>980</v>
      </c>
      <c r="F249" s="12">
        <v>5</v>
      </c>
      <c r="G249" s="12">
        <v>3</v>
      </c>
      <c r="H249" s="12">
        <v>980</v>
      </c>
      <c r="I249" s="12">
        <v>1</v>
      </c>
      <c r="J249" s="12">
        <v>3</v>
      </c>
      <c r="K249" s="69">
        <v>63097.11</v>
      </c>
      <c r="L249" s="69">
        <f t="shared" si="40"/>
        <v>63.097110000000001</v>
      </c>
    </row>
    <row r="250" spans="1:12" x14ac:dyDescent="0.25">
      <c r="A250" s="112">
        <v>3570</v>
      </c>
      <c r="B250" s="12">
        <v>1</v>
      </c>
      <c r="C250" s="12">
        <v>1</v>
      </c>
      <c r="D250" s="12">
        <v>3</v>
      </c>
      <c r="E250" s="12">
        <v>980</v>
      </c>
      <c r="F250" s="12">
        <v>5</v>
      </c>
      <c r="G250" s="12">
        <v>3</v>
      </c>
      <c r="H250" s="12">
        <v>980</v>
      </c>
      <c r="I250" s="12">
        <v>1</v>
      </c>
      <c r="J250" s="12">
        <v>4</v>
      </c>
      <c r="K250" s="69">
        <v>6461.51</v>
      </c>
      <c r="L250" s="69">
        <f t="shared" si="40"/>
        <v>6.4615100000000005</v>
      </c>
    </row>
    <row r="251" spans="1:12" x14ac:dyDescent="0.25">
      <c r="A251" s="112">
        <v>3570</v>
      </c>
      <c r="B251" s="12">
        <v>1</v>
      </c>
      <c r="C251" s="12">
        <v>1</v>
      </c>
      <c r="D251" s="12">
        <v>3</v>
      </c>
      <c r="E251" s="12">
        <v>980</v>
      </c>
      <c r="F251" s="12">
        <v>5</v>
      </c>
      <c r="G251" s="12">
        <v>3</v>
      </c>
      <c r="H251" s="12">
        <v>980</v>
      </c>
      <c r="I251" s="12">
        <v>1</v>
      </c>
      <c r="J251" s="12">
        <v>5</v>
      </c>
      <c r="K251" s="69">
        <v>179.21</v>
      </c>
      <c r="L251" s="69">
        <f t="shared" si="40"/>
        <v>0.17921000000000001</v>
      </c>
    </row>
    <row r="252" spans="1:12" x14ac:dyDescent="0.25">
      <c r="A252" s="112">
        <v>3570</v>
      </c>
      <c r="B252" s="12">
        <v>1</v>
      </c>
      <c r="C252" s="12">
        <v>1</v>
      </c>
      <c r="D252" s="12">
        <v>3</v>
      </c>
      <c r="E252" s="12">
        <v>980</v>
      </c>
      <c r="F252" s="12">
        <v>5</v>
      </c>
      <c r="G252" s="12">
        <v>3</v>
      </c>
      <c r="H252" s="12">
        <v>980</v>
      </c>
      <c r="I252" s="12">
        <v>2</v>
      </c>
      <c r="J252" s="12">
        <v>3</v>
      </c>
      <c r="K252" s="69">
        <v>1502.93</v>
      </c>
      <c r="L252" s="69">
        <f t="shared" si="40"/>
        <v>1.5029300000000001</v>
      </c>
    </row>
    <row r="253" spans="1:12" x14ac:dyDescent="0.25">
      <c r="A253" s="112">
        <v>3570</v>
      </c>
      <c r="B253" s="12">
        <v>1</v>
      </c>
      <c r="C253" s="12">
        <v>1</v>
      </c>
      <c r="D253" s="12">
        <v>3</v>
      </c>
      <c r="E253" s="12">
        <v>980</v>
      </c>
      <c r="F253" s="12">
        <v>5</v>
      </c>
      <c r="G253" s="12">
        <v>3</v>
      </c>
      <c r="H253" s="12">
        <v>980</v>
      </c>
      <c r="I253" s="12">
        <v>2</v>
      </c>
      <c r="J253" s="12">
        <v>4</v>
      </c>
      <c r="K253" s="69">
        <v>350.1</v>
      </c>
      <c r="L253" s="69">
        <f t="shared" si="40"/>
        <v>0.35010000000000002</v>
      </c>
    </row>
    <row r="254" spans="1:12" x14ac:dyDescent="0.25">
      <c r="A254" s="113">
        <v>3578</v>
      </c>
      <c r="B254" s="12">
        <v>1</v>
      </c>
      <c r="C254" s="12">
        <v>1</v>
      </c>
      <c r="D254" s="12">
        <v>2</v>
      </c>
      <c r="E254" s="12">
        <v>980</v>
      </c>
      <c r="F254" s="12">
        <v>5</v>
      </c>
      <c r="G254" s="12">
        <v>3</v>
      </c>
      <c r="H254" s="12">
        <v>980</v>
      </c>
      <c r="I254" s="12">
        <v>1</v>
      </c>
      <c r="J254" s="12">
        <v>1</v>
      </c>
      <c r="K254" s="69">
        <v>271.60000000000002</v>
      </c>
      <c r="L254" s="69">
        <f t="shared" si="40"/>
        <v>0.27160000000000001</v>
      </c>
    </row>
    <row r="255" spans="1:12" x14ac:dyDescent="0.25">
      <c r="A255" s="113">
        <v>3578</v>
      </c>
      <c r="B255" s="12">
        <v>1</v>
      </c>
      <c r="C255" s="12">
        <v>1</v>
      </c>
      <c r="D255" s="12">
        <v>2</v>
      </c>
      <c r="E255" s="12">
        <v>980</v>
      </c>
      <c r="F255" s="12">
        <v>5</v>
      </c>
      <c r="G255" s="12">
        <v>3</v>
      </c>
      <c r="H255" s="12">
        <v>980</v>
      </c>
      <c r="I255" s="12">
        <v>1</v>
      </c>
      <c r="J255" s="12">
        <v>3</v>
      </c>
      <c r="K255" s="69">
        <v>2181319.52</v>
      </c>
      <c r="L255" s="69">
        <f t="shared" si="40"/>
        <v>2181.31952</v>
      </c>
    </row>
    <row r="256" spans="1:12" x14ac:dyDescent="0.25">
      <c r="A256" s="113">
        <v>3578</v>
      </c>
      <c r="B256" s="12">
        <v>1</v>
      </c>
      <c r="C256" s="12">
        <v>1</v>
      </c>
      <c r="D256" s="12">
        <v>2</v>
      </c>
      <c r="E256" s="12">
        <v>980</v>
      </c>
      <c r="F256" s="12">
        <v>5</v>
      </c>
      <c r="G256" s="12">
        <v>3</v>
      </c>
      <c r="H256" s="12">
        <v>980</v>
      </c>
      <c r="I256" s="12">
        <v>1</v>
      </c>
      <c r="J256" s="12">
        <v>4</v>
      </c>
      <c r="K256" s="69">
        <v>5063.28</v>
      </c>
      <c r="L256" s="69">
        <f t="shared" si="40"/>
        <v>5.0632799999999998</v>
      </c>
    </row>
    <row r="257" spans="1:12" x14ac:dyDescent="0.25">
      <c r="A257" s="112">
        <v>3578</v>
      </c>
      <c r="B257" s="12">
        <v>1</v>
      </c>
      <c r="C257" s="12">
        <v>1</v>
      </c>
      <c r="D257" s="12">
        <v>3</v>
      </c>
      <c r="E257" s="12">
        <v>980</v>
      </c>
      <c r="F257" s="12">
        <v>5</v>
      </c>
      <c r="G257" s="12">
        <v>3</v>
      </c>
      <c r="H257" s="12">
        <v>980</v>
      </c>
      <c r="I257" s="12">
        <v>1</v>
      </c>
      <c r="J257" s="12">
        <v>3</v>
      </c>
      <c r="K257" s="69">
        <v>1141879.26</v>
      </c>
      <c r="L257" s="69">
        <f t="shared" si="40"/>
        <v>1141.8792599999999</v>
      </c>
    </row>
    <row r="258" spans="1:12" x14ac:dyDescent="0.25">
      <c r="A258" s="112">
        <v>3578</v>
      </c>
      <c r="B258" s="12">
        <v>1</v>
      </c>
      <c r="C258" s="12">
        <v>1</v>
      </c>
      <c r="D258" s="12">
        <v>3</v>
      </c>
      <c r="E258" s="12">
        <v>980</v>
      </c>
      <c r="F258" s="12">
        <v>5</v>
      </c>
      <c r="G258" s="12">
        <v>3</v>
      </c>
      <c r="H258" s="12">
        <v>980</v>
      </c>
      <c r="I258" s="12">
        <v>2</v>
      </c>
      <c r="J258" s="12">
        <v>3</v>
      </c>
      <c r="K258" s="69">
        <v>796716.42</v>
      </c>
      <c r="L258" s="69">
        <f t="shared" si="40"/>
        <v>796.71642000000008</v>
      </c>
    </row>
    <row r="259" spans="1:12" x14ac:dyDescent="0.25">
      <c r="A259" s="115">
        <v>3590</v>
      </c>
      <c r="B259" s="12">
        <v>2</v>
      </c>
      <c r="C259" s="12">
        <v>0</v>
      </c>
      <c r="D259" s="12">
        <v>0</v>
      </c>
      <c r="E259" s="12">
        <v>980</v>
      </c>
      <c r="F259" s="12">
        <v>5</v>
      </c>
      <c r="G259" s="12">
        <v>3</v>
      </c>
      <c r="H259" s="12">
        <v>980</v>
      </c>
      <c r="I259" s="12">
        <v>1</v>
      </c>
      <c r="J259" s="12">
        <v>1</v>
      </c>
      <c r="K259" s="69">
        <v>146.13</v>
      </c>
      <c r="L259" s="69">
        <f t="shared" ref="L259:L284" si="41">K259/1000*-1</f>
        <v>-0.14612999999999998</v>
      </c>
    </row>
    <row r="260" spans="1:12" x14ac:dyDescent="0.25">
      <c r="A260" s="115">
        <v>3590</v>
      </c>
      <c r="B260" s="12">
        <v>2</v>
      </c>
      <c r="C260" s="12">
        <v>0</v>
      </c>
      <c r="D260" s="12">
        <v>0</v>
      </c>
      <c r="E260" s="12">
        <v>980</v>
      </c>
      <c r="F260" s="12">
        <v>5</v>
      </c>
      <c r="G260" s="12">
        <v>3</v>
      </c>
      <c r="H260" s="12">
        <v>980</v>
      </c>
      <c r="I260" s="12">
        <v>1</v>
      </c>
      <c r="J260" s="12">
        <v>3</v>
      </c>
      <c r="K260" s="69">
        <v>99221.62</v>
      </c>
      <c r="L260" s="69">
        <f t="shared" si="41"/>
        <v>-99.221620000000001</v>
      </c>
    </row>
    <row r="261" spans="1:12" x14ac:dyDescent="0.25">
      <c r="A261" s="115">
        <v>3590</v>
      </c>
      <c r="B261" s="12">
        <v>2</v>
      </c>
      <c r="C261" s="12">
        <v>0</v>
      </c>
      <c r="D261" s="12">
        <v>0</v>
      </c>
      <c r="E261" s="12">
        <v>980</v>
      </c>
      <c r="F261" s="12">
        <v>5</v>
      </c>
      <c r="G261" s="12">
        <v>3</v>
      </c>
      <c r="H261" s="12">
        <v>980</v>
      </c>
      <c r="I261" s="12">
        <v>1</v>
      </c>
      <c r="J261" s="12">
        <v>4</v>
      </c>
      <c r="K261" s="69">
        <v>64605.02</v>
      </c>
      <c r="L261" s="69">
        <f t="shared" si="41"/>
        <v>-64.605019999999996</v>
      </c>
    </row>
    <row r="262" spans="1:12" x14ac:dyDescent="0.25">
      <c r="A262" s="115">
        <v>3590</v>
      </c>
      <c r="B262" s="12">
        <v>2</v>
      </c>
      <c r="C262" s="12">
        <v>0</v>
      </c>
      <c r="D262" s="12">
        <v>0</v>
      </c>
      <c r="E262" s="12">
        <v>980</v>
      </c>
      <c r="F262" s="12">
        <v>5</v>
      </c>
      <c r="G262" s="12">
        <v>3</v>
      </c>
      <c r="H262" s="12">
        <v>980</v>
      </c>
      <c r="I262" s="12">
        <v>2</v>
      </c>
      <c r="J262" s="12">
        <v>1</v>
      </c>
      <c r="K262" s="69">
        <v>10156.84</v>
      </c>
      <c r="L262" s="69">
        <f t="shared" si="41"/>
        <v>-10.156840000000001</v>
      </c>
    </row>
    <row r="263" spans="1:12" x14ac:dyDescent="0.25">
      <c r="A263" s="115">
        <v>3590</v>
      </c>
      <c r="B263" s="12">
        <v>2</v>
      </c>
      <c r="C263" s="12">
        <v>0</v>
      </c>
      <c r="D263" s="12">
        <v>0</v>
      </c>
      <c r="E263" s="12">
        <v>980</v>
      </c>
      <c r="F263" s="12">
        <v>5</v>
      </c>
      <c r="G263" s="12">
        <v>3</v>
      </c>
      <c r="H263" s="12">
        <v>980</v>
      </c>
      <c r="I263" s="12">
        <v>2</v>
      </c>
      <c r="J263" s="12">
        <v>3</v>
      </c>
      <c r="K263" s="69">
        <v>339252.79</v>
      </c>
      <c r="L263" s="69">
        <f t="shared" si="41"/>
        <v>-339.25279</v>
      </c>
    </row>
    <row r="264" spans="1:12" x14ac:dyDescent="0.25">
      <c r="A264" s="115">
        <v>3590</v>
      </c>
      <c r="B264" s="12">
        <v>2</v>
      </c>
      <c r="C264" s="12">
        <v>0</v>
      </c>
      <c r="D264" s="12">
        <v>0</v>
      </c>
      <c r="E264" s="12">
        <v>980</v>
      </c>
      <c r="F264" s="12">
        <v>5</v>
      </c>
      <c r="G264" s="12">
        <v>3</v>
      </c>
      <c r="H264" s="12">
        <v>980</v>
      </c>
      <c r="I264" s="12">
        <v>2</v>
      </c>
      <c r="J264" s="12">
        <v>4</v>
      </c>
      <c r="K264" s="69">
        <v>38966.57</v>
      </c>
      <c r="L264" s="69">
        <f t="shared" si="41"/>
        <v>-38.966569999999997</v>
      </c>
    </row>
    <row r="265" spans="1:12" x14ac:dyDescent="0.25">
      <c r="A265" s="115">
        <v>3599</v>
      </c>
      <c r="B265" s="12">
        <v>2</v>
      </c>
      <c r="C265" s="12">
        <v>1</v>
      </c>
      <c r="D265" s="12">
        <v>2</v>
      </c>
      <c r="E265" s="12">
        <v>980</v>
      </c>
      <c r="F265" s="12">
        <v>5</v>
      </c>
      <c r="G265" s="12">
        <v>3</v>
      </c>
      <c r="H265" s="12">
        <v>980</v>
      </c>
      <c r="I265" s="12">
        <v>1</v>
      </c>
      <c r="J265" s="12">
        <v>1</v>
      </c>
      <c r="K265" s="69">
        <v>1398.29</v>
      </c>
      <c r="L265" s="69">
        <f t="shared" si="41"/>
        <v>-1.39829</v>
      </c>
    </row>
    <row r="266" spans="1:12" x14ac:dyDescent="0.25">
      <c r="A266" s="115">
        <v>3599</v>
      </c>
      <c r="B266" s="12">
        <v>2</v>
      </c>
      <c r="C266" s="12">
        <v>1</v>
      </c>
      <c r="D266" s="12">
        <v>2</v>
      </c>
      <c r="E266" s="12">
        <v>980</v>
      </c>
      <c r="F266" s="12">
        <v>5</v>
      </c>
      <c r="G266" s="12">
        <v>3</v>
      </c>
      <c r="H266" s="12">
        <v>980</v>
      </c>
      <c r="I266" s="12">
        <v>1</v>
      </c>
      <c r="J266" s="12">
        <v>2</v>
      </c>
      <c r="K266" s="69">
        <v>34.47</v>
      </c>
      <c r="L266" s="69">
        <f t="shared" si="41"/>
        <v>-3.4470000000000001E-2</v>
      </c>
    </row>
    <row r="267" spans="1:12" x14ac:dyDescent="0.25">
      <c r="A267" s="115">
        <v>3599</v>
      </c>
      <c r="B267" s="12">
        <v>2</v>
      </c>
      <c r="C267" s="12">
        <v>1</v>
      </c>
      <c r="D267" s="12">
        <v>2</v>
      </c>
      <c r="E267" s="12">
        <v>980</v>
      </c>
      <c r="F267" s="12">
        <v>5</v>
      </c>
      <c r="G267" s="12">
        <v>3</v>
      </c>
      <c r="H267" s="12">
        <v>980</v>
      </c>
      <c r="I267" s="12">
        <v>1</v>
      </c>
      <c r="J267" s="12">
        <v>3</v>
      </c>
      <c r="K267" s="69">
        <v>603743.23</v>
      </c>
      <c r="L267" s="69">
        <f t="shared" si="41"/>
        <v>-603.74322999999993</v>
      </c>
    </row>
    <row r="268" spans="1:12" x14ac:dyDescent="0.25">
      <c r="A268" s="115">
        <v>3599</v>
      </c>
      <c r="B268" s="12">
        <v>2</v>
      </c>
      <c r="C268" s="12">
        <v>1</v>
      </c>
      <c r="D268" s="12">
        <v>2</v>
      </c>
      <c r="E268" s="12">
        <v>980</v>
      </c>
      <c r="F268" s="12">
        <v>5</v>
      </c>
      <c r="G268" s="12">
        <v>3</v>
      </c>
      <c r="H268" s="12">
        <v>980</v>
      </c>
      <c r="I268" s="12">
        <v>1</v>
      </c>
      <c r="J268" s="12">
        <v>4</v>
      </c>
      <c r="K268" s="69">
        <v>389.18</v>
      </c>
      <c r="L268" s="69">
        <f t="shared" si="41"/>
        <v>-0.38918000000000003</v>
      </c>
    </row>
    <row r="269" spans="1:12" x14ac:dyDescent="0.25">
      <c r="A269" s="115">
        <v>3599</v>
      </c>
      <c r="B269" s="12">
        <v>2</v>
      </c>
      <c r="C269" s="12">
        <v>1</v>
      </c>
      <c r="D269" s="12">
        <v>2</v>
      </c>
      <c r="E269" s="12">
        <v>980</v>
      </c>
      <c r="F269" s="12">
        <v>5</v>
      </c>
      <c r="G269" s="12">
        <v>3</v>
      </c>
      <c r="H269" s="12">
        <v>980</v>
      </c>
      <c r="I269" s="12">
        <v>1</v>
      </c>
      <c r="J269" s="12">
        <v>5</v>
      </c>
      <c r="K269" s="69">
        <v>19.38</v>
      </c>
      <c r="L269" s="69">
        <f t="shared" si="41"/>
        <v>-1.9379999999999998E-2</v>
      </c>
    </row>
    <row r="270" spans="1:12" x14ac:dyDescent="0.25">
      <c r="A270" s="115">
        <v>3599</v>
      </c>
      <c r="B270" s="12">
        <v>2</v>
      </c>
      <c r="C270" s="12">
        <v>1</v>
      </c>
      <c r="D270" s="12">
        <v>2</v>
      </c>
      <c r="E270" s="12">
        <v>980</v>
      </c>
      <c r="F270" s="12">
        <v>5</v>
      </c>
      <c r="G270" s="12">
        <v>3</v>
      </c>
      <c r="H270" s="12">
        <v>980</v>
      </c>
      <c r="I270" s="12">
        <v>2</v>
      </c>
      <c r="J270" s="12">
        <v>1</v>
      </c>
      <c r="K270" s="69">
        <v>0.48</v>
      </c>
      <c r="L270" s="69">
        <f t="shared" si="41"/>
        <v>-4.7999999999999996E-4</v>
      </c>
    </row>
    <row r="271" spans="1:12" x14ac:dyDescent="0.25">
      <c r="A271" s="115">
        <v>3599</v>
      </c>
      <c r="B271" s="12">
        <v>2</v>
      </c>
      <c r="C271" s="12">
        <v>1</v>
      </c>
      <c r="D271" s="12">
        <v>2</v>
      </c>
      <c r="E271" s="12">
        <v>980</v>
      </c>
      <c r="F271" s="12">
        <v>5</v>
      </c>
      <c r="G271" s="12">
        <v>3</v>
      </c>
      <c r="H271" s="12">
        <v>980</v>
      </c>
      <c r="I271" s="12">
        <v>2</v>
      </c>
      <c r="J271" s="12">
        <v>3</v>
      </c>
      <c r="K271" s="69">
        <v>5611.62</v>
      </c>
      <c r="L271" s="69">
        <f t="shared" si="41"/>
        <v>-5.6116200000000003</v>
      </c>
    </row>
    <row r="272" spans="1:12" x14ac:dyDescent="0.25">
      <c r="A272" s="115">
        <v>3599</v>
      </c>
      <c r="B272" s="12">
        <v>2</v>
      </c>
      <c r="C272" s="12">
        <v>1</v>
      </c>
      <c r="D272" s="12">
        <v>3</v>
      </c>
      <c r="E272" s="12">
        <v>980</v>
      </c>
      <c r="F272" s="12">
        <v>5</v>
      </c>
      <c r="G272" s="12">
        <v>3</v>
      </c>
      <c r="H272" s="12">
        <v>980</v>
      </c>
      <c r="I272" s="12">
        <v>1</v>
      </c>
      <c r="J272" s="12">
        <v>3</v>
      </c>
      <c r="K272" s="69">
        <v>433297.16</v>
      </c>
      <c r="L272" s="69">
        <f t="shared" si="41"/>
        <v>-433.29715999999996</v>
      </c>
    </row>
    <row r="273" spans="1:12" x14ac:dyDescent="0.25">
      <c r="A273" s="115">
        <v>3599</v>
      </c>
      <c r="B273" s="12">
        <v>2</v>
      </c>
      <c r="C273" s="12">
        <v>1</v>
      </c>
      <c r="D273" s="12">
        <v>3</v>
      </c>
      <c r="E273" s="12">
        <v>980</v>
      </c>
      <c r="F273" s="12">
        <v>5</v>
      </c>
      <c r="G273" s="12">
        <v>3</v>
      </c>
      <c r="H273" s="12">
        <v>980</v>
      </c>
      <c r="I273" s="12">
        <v>1</v>
      </c>
      <c r="J273" s="12">
        <v>4</v>
      </c>
      <c r="K273" s="69">
        <v>4276.79</v>
      </c>
      <c r="L273" s="69">
        <f t="shared" si="41"/>
        <v>-4.2767900000000001</v>
      </c>
    </row>
    <row r="274" spans="1:12" x14ac:dyDescent="0.25">
      <c r="A274" s="115">
        <v>3599</v>
      </c>
      <c r="B274" s="12">
        <v>2</v>
      </c>
      <c r="C274" s="12">
        <v>1</v>
      </c>
      <c r="D274" s="12">
        <v>3</v>
      </c>
      <c r="E274" s="12">
        <v>980</v>
      </c>
      <c r="F274" s="12">
        <v>5</v>
      </c>
      <c r="G274" s="12">
        <v>3</v>
      </c>
      <c r="H274" s="12">
        <v>980</v>
      </c>
      <c r="I274" s="12">
        <v>1</v>
      </c>
      <c r="J274" s="12">
        <v>5</v>
      </c>
      <c r="K274" s="69">
        <v>504.73</v>
      </c>
      <c r="L274" s="69">
        <f t="shared" si="41"/>
        <v>-0.50473000000000001</v>
      </c>
    </row>
    <row r="275" spans="1:12" x14ac:dyDescent="0.25">
      <c r="A275" s="115">
        <v>3599</v>
      </c>
      <c r="B275" s="12">
        <v>2</v>
      </c>
      <c r="C275" s="12">
        <v>1</v>
      </c>
      <c r="D275" s="12">
        <v>3</v>
      </c>
      <c r="E275" s="12">
        <v>980</v>
      </c>
      <c r="F275" s="12">
        <v>5</v>
      </c>
      <c r="G275" s="12">
        <v>3</v>
      </c>
      <c r="H275" s="12">
        <v>980</v>
      </c>
      <c r="I275" s="12">
        <v>2</v>
      </c>
      <c r="J275" s="12">
        <v>3</v>
      </c>
      <c r="K275" s="69">
        <v>520724.86</v>
      </c>
      <c r="L275" s="69">
        <f t="shared" si="41"/>
        <v>-520.72486000000004</v>
      </c>
    </row>
    <row r="276" spans="1:12" x14ac:dyDescent="0.25">
      <c r="A276" s="115">
        <v>3599</v>
      </c>
      <c r="B276" s="12">
        <v>2</v>
      </c>
      <c r="C276" s="12">
        <v>1</v>
      </c>
      <c r="D276" s="12">
        <v>3</v>
      </c>
      <c r="E276" s="12">
        <v>980</v>
      </c>
      <c r="F276" s="12">
        <v>5</v>
      </c>
      <c r="G276" s="12">
        <v>3</v>
      </c>
      <c r="H276" s="12">
        <v>980</v>
      </c>
      <c r="I276" s="12">
        <v>2</v>
      </c>
      <c r="J276" s="12">
        <v>4</v>
      </c>
      <c r="K276" s="69">
        <v>265.86</v>
      </c>
      <c r="L276" s="69">
        <f t="shared" si="41"/>
        <v>-0.26586000000000004</v>
      </c>
    </row>
    <row r="277" spans="1:12" x14ac:dyDescent="0.25">
      <c r="A277" s="115">
        <v>3599</v>
      </c>
      <c r="B277" s="12">
        <v>2</v>
      </c>
      <c r="C277" s="12">
        <v>2</v>
      </c>
      <c r="D277" s="12">
        <v>9</v>
      </c>
      <c r="E277" s="12">
        <v>980</v>
      </c>
      <c r="F277" s="12">
        <v>5</v>
      </c>
      <c r="G277" s="12">
        <v>3</v>
      </c>
      <c r="H277" s="12">
        <v>980</v>
      </c>
      <c r="I277" s="12">
        <v>2</v>
      </c>
      <c r="J277" s="12">
        <v>3</v>
      </c>
      <c r="K277" s="69">
        <v>969524.69</v>
      </c>
      <c r="L277" s="69">
        <f t="shared" si="41"/>
        <v>-969.52468999999996</v>
      </c>
    </row>
    <row r="278" spans="1:12" x14ac:dyDescent="0.25">
      <c r="A278" s="67">
        <v>3690</v>
      </c>
      <c r="B278" s="12">
        <v>2</v>
      </c>
      <c r="C278" s="12">
        <v>2</v>
      </c>
      <c r="D278" s="12">
        <v>0</v>
      </c>
      <c r="E278" s="12">
        <v>840</v>
      </c>
      <c r="F278" s="12">
        <v>5</v>
      </c>
      <c r="G278" s="12">
        <v>3</v>
      </c>
      <c r="H278" s="12">
        <v>840</v>
      </c>
      <c r="I278" s="12">
        <v>1</v>
      </c>
      <c r="J278" s="12">
        <v>3</v>
      </c>
      <c r="K278" s="69">
        <v>2042.62</v>
      </c>
      <c r="L278" s="69">
        <f t="shared" si="41"/>
        <v>-2.0426199999999999</v>
      </c>
    </row>
    <row r="279" spans="1:12" x14ac:dyDescent="0.25">
      <c r="A279" s="67">
        <v>3690</v>
      </c>
      <c r="B279" s="12">
        <v>2</v>
      </c>
      <c r="C279" s="12">
        <v>2</v>
      </c>
      <c r="D279" s="12">
        <v>0</v>
      </c>
      <c r="E279" s="12">
        <v>980</v>
      </c>
      <c r="F279" s="12">
        <v>5</v>
      </c>
      <c r="G279" s="12">
        <v>3</v>
      </c>
      <c r="H279" s="12">
        <v>980</v>
      </c>
      <c r="I279" s="12">
        <v>1</v>
      </c>
      <c r="J279" s="12">
        <v>1</v>
      </c>
      <c r="K279" s="69">
        <v>506.68</v>
      </c>
      <c r="L279" s="69">
        <f t="shared" si="41"/>
        <v>-0.50668000000000002</v>
      </c>
    </row>
    <row r="280" spans="1:12" x14ac:dyDescent="0.25">
      <c r="A280" s="67">
        <v>3690</v>
      </c>
      <c r="B280" s="12">
        <v>2</v>
      </c>
      <c r="C280" s="12">
        <v>2</v>
      </c>
      <c r="D280" s="12">
        <v>0</v>
      </c>
      <c r="E280" s="12">
        <v>980</v>
      </c>
      <c r="F280" s="12">
        <v>5</v>
      </c>
      <c r="G280" s="12">
        <v>3</v>
      </c>
      <c r="H280" s="12">
        <v>980</v>
      </c>
      <c r="I280" s="12">
        <v>1</v>
      </c>
      <c r="J280" s="12">
        <v>3</v>
      </c>
      <c r="K280" s="69">
        <v>386446.57</v>
      </c>
      <c r="L280" s="69">
        <f t="shared" si="41"/>
        <v>-386.44657000000001</v>
      </c>
    </row>
    <row r="281" spans="1:12" x14ac:dyDescent="0.25">
      <c r="A281" s="67">
        <v>3690</v>
      </c>
      <c r="B281" s="12">
        <v>2</v>
      </c>
      <c r="C281" s="12">
        <v>2</v>
      </c>
      <c r="D281" s="12">
        <v>0</v>
      </c>
      <c r="E281" s="12">
        <v>980</v>
      </c>
      <c r="F281" s="12">
        <v>5</v>
      </c>
      <c r="G281" s="12">
        <v>3</v>
      </c>
      <c r="H281" s="12">
        <v>980</v>
      </c>
      <c r="I281" s="12">
        <v>1</v>
      </c>
      <c r="J281" s="12">
        <v>4</v>
      </c>
      <c r="K281" s="69">
        <v>7418.36</v>
      </c>
      <c r="L281" s="69">
        <f t="shared" si="41"/>
        <v>-7.4183599999999998</v>
      </c>
    </row>
    <row r="282" spans="1:12" x14ac:dyDescent="0.25">
      <c r="A282" s="67">
        <v>3692</v>
      </c>
      <c r="B282" s="12">
        <v>2</v>
      </c>
      <c r="C282" s="12">
        <v>3</v>
      </c>
      <c r="D282" s="12">
        <v>0</v>
      </c>
      <c r="E282" s="12">
        <v>840</v>
      </c>
      <c r="F282" s="12">
        <v>5</v>
      </c>
      <c r="G282" s="12">
        <v>3</v>
      </c>
      <c r="H282" s="12">
        <v>840</v>
      </c>
      <c r="I282" s="12">
        <v>1</v>
      </c>
      <c r="J282" s="12">
        <v>3</v>
      </c>
      <c r="K282" s="69">
        <v>149118.32</v>
      </c>
      <c r="L282" s="69">
        <f t="shared" si="41"/>
        <v>-149.11832000000001</v>
      </c>
    </row>
    <row r="283" spans="1:12" x14ac:dyDescent="0.25">
      <c r="A283" s="67">
        <v>3692</v>
      </c>
      <c r="B283" s="12">
        <v>2</v>
      </c>
      <c r="C283" s="12">
        <v>4</v>
      </c>
      <c r="D283" s="12">
        <v>0</v>
      </c>
      <c r="E283" s="12">
        <v>980</v>
      </c>
      <c r="F283" s="12">
        <v>5</v>
      </c>
      <c r="G283" s="12">
        <v>3</v>
      </c>
      <c r="H283" s="12">
        <v>980</v>
      </c>
      <c r="I283" s="12">
        <v>1</v>
      </c>
      <c r="J283" s="12">
        <v>3</v>
      </c>
      <c r="K283" s="69">
        <v>72762.55</v>
      </c>
      <c r="L283" s="69">
        <f t="shared" si="41"/>
        <v>-72.762550000000005</v>
      </c>
    </row>
    <row r="284" spans="1:12" x14ac:dyDescent="0.25">
      <c r="A284" s="67">
        <v>3692</v>
      </c>
      <c r="B284" s="12">
        <v>2</v>
      </c>
      <c r="C284" s="12">
        <v>4</v>
      </c>
      <c r="D284" s="12">
        <v>0</v>
      </c>
      <c r="E284" s="12">
        <v>980</v>
      </c>
      <c r="F284" s="12">
        <v>5</v>
      </c>
      <c r="G284" s="12">
        <v>3</v>
      </c>
      <c r="H284" s="12">
        <v>980</v>
      </c>
      <c r="I284" s="12">
        <v>1</v>
      </c>
      <c r="J284" s="12">
        <v>5</v>
      </c>
      <c r="K284" s="69">
        <v>59257.65</v>
      </c>
      <c r="L284" s="69">
        <f t="shared" si="41"/>
        <v>-59.257649999999998</v>
      </c>
    </row>
    <row r="285" spans="1:12" x14ac:dyDescent="0.25">
      <c r="A285" s="67">
        <v>3692</v>
      </c>
      <c r="B285" s="12">
        <v>2</v>
      </c>
      <c r="C285" s="12">
        <v>4</v>
      </c>
      <c r="D285" s="12">
        <v>0</v>
      </c>
      <c r="E285" s="12">
        <v>980</v>
      </c>
      <c r="F285" s="12">
        <v>9</v>
      </c>
      <c r="G285" s="12">
        <v>3</v>
      </c>
      <c r="H285" s="12">
        <v>980</v>
      </c>
      <c r="I285" s="12">
        <v>2</v>
      </c>
      <c r="J285" s="12">
        <v>5</v>
      </c>
      <c r="K285" s="69">
        <v>1449.24</v>
      </c>
      <c r="L285" s="69">
        <f t="shared" ref="L285:L314" si="42">K285/100*1</f>
        <v>14.4924</v>
      </c>
    </row>
    <row r="286" spans="1:12" x14ac:dyDescent="0.25">
      <c r="A286" s="67">
        <v>3739</v>
      </c>
      <c r="B286" s="12">
        <v>1</v>
      </c>
      <c r="C286" s="12">
        <v>0</v>
      </c>
      <c r="D286" s="12">
        <v>0</v>
      </c>
      <c r="E286" s="12">
        <v>840</v>
      </c>
      <c r="F286" s="12">
        <v>5</v>
      </c>
      <c r="G286" s="12">
        <v>3</v>
      </c>
      <c r="H286" s="12">
        <v>840</v>
      </c>
      <c r="I286" s="12">
        <v>1</v>
      </c>
      <c r="J286" s="12">
        <v>1</v>
      </c>
      <c r="K286" s="69">
        <v>1325609.3600000001</v>
      </c>
      <c r="L286" s="69">
        <f t="shared" ref="L286:L288" si="43">K286/1000*1</f>
        <v>1325.6093600000002</v>
      </c>
    </row>
    <row r="287" spans="1:12" x14ac:dyDescent="0.25">
      <c r="A287" s="67">
        <v>3739</v>
      </c>
      <c r="B287" s="12">
        <v>1</v>
      </c>
      <c r="C287" s="12">
        <v>0</v>
      </c>
      <c r="D287" s="12">
        <v>0</v>
      </c>
      <c r="E287" s="12">
        <v>978</v>
      </c>
      <c r="F287" s="12">
        <v>5</v>
      </c>
      <c r="G287" s="12">
        <v>3</v>
      </c>
      <c r="H287" s="12">
        <v>978</v>
      </c>
      <c r="I287" s="12">
        <v>1</v>
      </c>
      <c r="J287" s="12">
        <v>1</v>
      </c>
      <c r="K287" s="69">
        <v>4492.78</v>
      </c>
      <c r="L287" s="69">
        <f t="shared" si="43"/>
        <v>4.4927799999999998</v>
      </c>
    </row>
    <row r="288" spans="1:12" x14ac:dyDescent="0.25">
      <c r="A288" s="67">
        <v>3739</v>
      </c>
      <c r="B288" s="12">
        <v>1</v>
      </c>
      <c r="C288" s="12">
        <v>0</v>
      </c>
      <c r="D288" s="12">
        <v>0</v>
      </c>
      <c r="E288" s="12">
        <v>980</v>
      </c>
      <c r="F288" s="12">
        <v>5</v>
      </c>
      <c r="G288" s="12">
        <v>3</v>
      </c>
      <c r="H288" s="12">
        <v>980</v>
      </c>
      <c r="I288" s="12">
        <v>1</v>
      </c>
      <c r="J288" s="12">
        <v>1</v>
      </c>
      <c r="K288" s="69">
        <v>119342.09</v>
      </c>
      <c r="L288" s="69">
        <f t="shared" si="43"/>
        <v>119.34209</v>
      </c>
    </row>
    <row r="289" spans="1:12" x14ac:dyDescent="0.25">
      <c r="A289" s="67">
        <v>3739</v>
      </c>
      <c r="B289" s="12">
        <v>2</v>
      </c>
      <c r="C289" s="12">
        <v>0</v>
      </c>
      <c r="D289" s="12">
        <v>0</v>
      </c>
      <c r="E289" s="12">
        <v>980</v>
      </c>
      <c r="F289" s="12">
        <v>5</v>
      </c>
      <c r="G289" s="12">
        <v>3</v>
      </c>
      <c r="H289" s="12">
        <v>980</v>
      </c>
      <c r="I289" s="12">
        <v>1</v>
      </c>
      <c r="J289" s="12">
        <v>1</v>
      </c>
      <c r="K289" s="69">
        <v>4605667.22</v>
      </c>
      <c r="L289" s="69">
        <f t="shared" si="42"/>
        <v>46056.672200000001</v>
      </c>
    </row>
    <row r="290" spans="1:12" x14ac:dyDescent="0.25">
      <c r="A290" s="67">
        <v>3739</v>
      </c>
      <c r="B290" s="12">
        <v>2</v>
      </c>
      <c r="C290" s="12">
        <v>0</v>
      </c>
      <c r="D290" s="12">
        <v>0</v>
      </c>
      <c r="E290" s="12">
        <v>980</v>
      </c>
      <c r="F290" s="12">
        <v>5</v>
      </c>
      <c r="G290" s="12">
        <v>3</v>
      </c>
      <c r="H290" s="12">
        <v>980</v>
      </c>
      <c r="I290" s="12">
        <v>1</v>
      </c>
      <c r="J290" s="12">
        <v>3</v>
      </c>
      <c r="K290" s="69">
        <v>762491.18</v>
      </c>
      <c r="L290" s="69">
        <f t="shared" si="42"/>
        <v>7624.9118000000008</v>
      </c>
    </row>
    <row r="291" spans="1:12" x14ac:dyDescent="0.25">
      <c r="A291" s="67">
        <v>3739</v>
      </c>
      <c r="B291" s="12">
        <v>2</v>
      </c>
      <c r="C291" s="12">
        <v>0</v>
      </c>
      <c r="D291" s="12">
        <v>0</v>
      </c>
      <c r="E291" s="12">
        <v>980</v>
      </c>
      <c r="F291" s="12">
        <v>5</v>
      </c>
      <c r="G291" s="12">
        <v>3</v>
      </c>
      <c r="H291" s="12">
        <v>980</v>
      </c>
      <c r="I291" s="12">
        <v>1</v>
      </c>
      <c r="J291" s="12">
        <v>4</v>
      </c>
      <c r="K291" s="69">
        <v>18125.689999999999</v>
      </c>
      <c r="L291" s="69">
        <f t="shared" si="42"/>
        <v>181.25689999999997</v>
      </c>
    </row>
    <row r="292" spans="1:12" x14ac:dyDescent="0.25">
      <c r="A292" s="67">
        <v>4400</v>
      </c>
      <c r="B292" s="12">
        <v>1</v>
      </c>
      <c r="C292" s="12">
        <v>0</v>
      </c>
      <c r="D292" s="12">
        <v>0</v>
      </c>
      <c r="E292" s="12">
        <v>980</v>
      </c>
      <c r="F292" s="12">
        <v>5</v>
      </c>
      <c r="G292" s="12">
        <v>3</v>
      </c>
      <c r="H292" s="12">
        <v>980</v>
      </c>
      <c r="I292" s="12">
        <v>0</v>
      </c>
      <c r="J292" s="12">
        <v>1</v>
      </c>
      <c r="K292" s="69">
        <v>54704181.369999997</v>
      </c>
      <c r="L292" s="69">
        <f>K292/1000*1</f>
        <v>54704.181369999998</v>
      </c>
    </row>
    <row r="293" spans="1:12" x14ac:dyDescent="0.25">
      <c r="A293" s="67">
        <v>4409</v>
      </c>
      <c r="B293" s="12">
        <v>2</v>
      </c>
      <c r="C293" s="12">
        <v>0</v>
      </c>
      <c r="D293" s="12">
        <v>0</v>
      </c>
      <c r="E293" s="12">
        <v>980</v>
      </c>
      <c r="F293" s="12">
        <v>5</v>
      </c>
      <c r="G293" s="12">
        <v>3</v>
      </c>
      <c r="H293" s="12">
        <v>980</v>
      </c>
      <c r="I293" s="12">
        <v>0</v>
      </c>
      <c r="J293" s="12">
        <v>1</v>
      </c>
      <c r="K293" s="69">
        <v>26289281.09</v>
      </c>
      <c r="L293" s="69">
        <f t="shared" si="42"/>
        <v>262892.81089999998</v>
      </c>
    </row>
    <row r="294" spans="1:12" x14ac:dyDescent="0.25">
      <c r="A294" s="67">
        <v>4410</v>
      </c>
      <c r="B294" s="12">
        <v>1</v>
      </c>
      <c r="C294" s="12">
        <v>0</v>
      </c>
      <c r="D294" s="12">
        <v>0</v>
      </c>
      <c r="E294" s="12">
        <v>980</v>
      </c>
      <c r="F294" s="12">
        <v>5</v>
      </c>
      <c r="G294" s="12">
        <v>3</v>
      </c>
      <c r="H294" s="12">
        <v>980</v>
      </c>
      <c r="I294" s="12">
        <v>0</v>
      </c>
      <c r="J294" s="12">
        <v>1</v>
      </c>
      <c r="K294" s="69">
        <v>282019600</v>
      </c>
      <c r="L294" s="69">
        <f t="shared" ref="L294:L296" si="44">K294/1000*1</f>
        <v>282019.59999999998</v>
      </c>
    </row>
    <row r="295" spans="1:12" x14ac:dyDescent="0.25">
      <c r="A295" s="67">
        <v>4430</v>
      </c>
      <c r="B295" s="12">
        <v>1</v>
      </c>
      <c r="C295" s="12">
        <v>0</v>
      </c>
      <c r="D295" s="12">
        <v>0</v>
      </c>
      <c r="E295" s="12">
        <v>980</v>
      </c>
      <c r="F295" s="12">
        <v>5</v>
      </c>
      <c r="G295" s="12">
        <v>3</v>
      </c>
      <c r="H295" s="12">
        <v>980</v>
      </c>
      <c r="I295" s="12">
        <v>0</v>
      </c>
      <c r="J295" s="12">
        <v>1</v>
      </c>
      <c r="K295" s="69">
        <v>5698723.6100000003</v>
      </c>
      <c r="L295" s="69">
        <f t="shared" si="44"/>
        <v>5698.72361</v>
      </c>
    </row>
    <row r="296" spans="1:12" x14ac:dyDescent="0.25">
      <c r="A296" s="67">
        <v>4500</v>
      </c>
      <c r="B296" s="12">
        <v>1</v>
      </c>
      <c r="C296" s="12">
        <v>0</v>
      </c>
      <c r="D296" s="12">
        <v>0</v>
      </c>
      <c r="E296" s="12">
        <v>980</v>
      </c>
      <c r="F296" s="12">
        <v>5</v>
      </c>
      <c r="G296" s="12">
        <v>3</v>
      </c>
      <c r="H296" s="12">
        <v>980</v>
      </c>
      <c r="I296" s="12">
        <v>0</v>
      </c>
      <c r="J296" s="12">
        <v>1</v>
      </c>
      <c r="K296" s="69">
        <v>10769957.09</v>
      </c>
      <c r="L296" s="69">
        <f t="shared" si="44"/>
        <v>10769.95709</v>
      </c>
    </row>
    <row r="297" spans="1:12" x14ac:dyDescent="0.25">
      <c r="A297" s="67">
        <v>4509</v>
      </c>
      <c r="B297" s="12">
        <v>2</v>
      </c>
      <c r="C297" s="12">
        <v>0</v>
      </c>
      <c r="D297" s="12">
        <v>0</v>
      </c>
      <c r="E297" s="12">
        <v>980</v>
      </c>
      <c r="F297" s="12">
        <v>5</v>
      </c>
      <c r="G297" s="12">
        <v>3</v>
      </c>
      <c r="H297" s="12">
        <v>980</v>
      </c>
      <c r="I297" s="12">
        <v>0</v>
      </c>
      <c r="J297" s="12">
        <v>1</v>
      </c>
      <c r="K297" s="69">
        <v>7452638.4699999997</v>
      </c>
      <c r="L297" s="69">
        <f t="shared" si="42"/>
        <v>74526.384699999995</v>
      </c>
    </row>
    <row r="298" spans="1:12" x14ac:dyDescent="0.25">
      <c r="A298" s="67">
        <v>4530</v>
      </c>
      <c r="B298" s="12">
        <v>1</v>
      </c>
      <c r="C298" s="12">
        <v>0</v>
      </c>
      <c r="D298" s="12">
        <v>0</v>
      </c>
      <c r="E298" s="12">
        <v>980</v>
      </c>
      <c r="F298" s="12">
        <v>5</v>
      </c>
      <c r="G298" s="12">
        <v>3</v>
      </c>
      <c r="H298" s="12">
        <v>980</v>
      </c>
      <c r="I298" s="12">
        <v>0</v>
      </c>
      <c r="J298" s="12">
        <v>1</v>
      </c>
      <c r="K298" s="69">
        <v>101417.62</v>
      </c>
      <c r="L298" s="69">
        <f t="shared" ref="L298:L303" si="45">K298/1000*1</f>
        <v>101.41762</v>
      </c>
    </row>
    <row r="299" spans="1:12" x14ac:dyDescent="0.25">
      <c r="A299" s="67">
        <v>9000</v>
      </c>
      <c r="B299" s="12">
        <v>1</v>
      </c>
      <c r="C299" s="12">
        <v>2</v>
      </c>
      <c r="D299" s="12">
        <v>0</v>
      </c>
      <c r="E299" s="12">
        <v>840</v>
      </c>
      <c r="F299" s="12">
        <v>5</v>
      </c>
      <c r="G299" s="12">
        <v>3</v>
      </c>
      <c r="H299" s="12">
        <v>840</v>
      </c>
      <c r="I299" s="12">
        <v>1</v>
      </c>
      <c r="J299" s="12">
        <v>3</v>
      </c>
      <c r="K299" s="69">
        <v>9590405.4700000007</v>
      </c>
      <c r="L299" s="69">
        <f t="shared" si="45"/>
        <v>9590.4054700000015</v>
      </c>
    </row>
    <row r="300" spans="1:12" x14ac:dyDescent="0.25">
      <c r="A300" s="67">
        <v>9000</v>
      </c>
      <c r="B300" s="12">
        <v>1</v>
      </c>
      <c r="C300" s="12">
        <v>2</v>
      </c>
      <c r="D300" s="12">
        <v>0</v>
      </c>
      <c r="E300" s="12">
        <v>980</v>
      </c>
      <c r="F300" s="12">
        <v>5</v>
      </c>
      <c r="G300" s="12">
        <v>3</v>
      </c>
      <c r="H300" s="12">
        <v>980</v>
      </c>
      <c r="I300" s="12">
        <v>1</v>
      </c>
      <c r="J300" s="12">
        <v>1</v>
      </c>
      <c r="K300" s="69">
        <v>873798.98</v>
      </c>
      <c r="L300" s="69">
        <f t="shared" si="45"/>
        <v>873.79898000000003</v>
      </c>
    </row>
    <row r="301" spans="1:12" x14ac:dyDescent="0.25">
      <c r="A301" s="67">
        <v>9000</v>
      </c>
      <c r="B301" s="12">
        <v>1</v>
      </c>
      <c r="C301" s="12">
        <v>2</v>
      </c>
      <c r="D301" s="12">
        <v>0</v>
      </c>
      <c r="E301" s="12">
        <v>980</v>
      </c>
      <c r="F301" s="12">
        <v>5</v>
      </c>
      <c r="G301" s="12">
        <v>3</v>
      </c>
      <c r="H301" s="12">
        <v>980</v>
      </c>
      <c r="I301" s="12">
        <v>1</v>
      </c>
      <c r="J301" s="12">
        <v>3</v>
      </c>
      <c r="K301" s="69">
        <v>922770550.65999997</v>
      </c>
      <c r="L301" s="69">
        <f t="shared" si="45"/>
        <v>922770.55065999995</v>
      </c>
    </row>
    <row r="302" spans="1:12" x14ac:dyDescent="0.25">
      <c r="A302" s="67">
        <v>9000</v>
      </c>
      <c r="B302" s="12">
        <v>1</v>
      </c>
      <c r="C302" s="12">
        <v>2</v>
      </c>
      <c r="D302" s="12">
        <v>0</v>
      </c>
      <c r="E302" s="12">
        <v>980</v>
      </c>
      <c r="F302" s="12">
        <v>5</v>
      </c>
      <c r="G302" s="12">
        <v>3</v>
      </c>
      <c r="H302" s="12">
        <v>980</v>
      </c>
      <c r="I302" s="12">
        <v>1</v>
      </c>
      <c r="J302" s="12">
        <v>4</v>
      </c>
      <c r="K302" s="69">
        <v>16325579.43</v>
      </c>
      <c r="L302" s="69">
        <f t="shared" si="45"/>
        <v>16325.57943</v>
      </c>
    </row>
    <row r="303" spans="1:12" x14ac:dyDescent="0.25">
      <c r="A303" s="67">
        <v>9000</v>
      </c>
      <c r="B303" s="12">
        <v>1</v>
      </c>
      <c r="C303" s="12">
        <v>2</v>
      </c>
      <c r="D303" s="12">
        <v>0</v>
      </c>
      <c r="E303" s="12">
        <v>980</v>
      </c>
      <c r="F303" s="12">
        <v>5</v>
      </c>
      <c r="G303" s="12">
        <v>3</v>
      </c>
      <c r="H303" s="12">
        <v>980</v>
      </c>
      <c r="I303" s="12">
        <v>2</v>
      </c>
      <c r="J303" s="12">
        <v>3</v>
      </c>
      <c r="K303" s="69">
        <v>378610.57</v>
      </c>
      <c r="L303" s="69">
        <f t="shared" si="45"/>
        <v>378.61057</v>
      </c>
    </row>
    <row r="304" spans="1:12" x14ac:dyDescent="0.25">
      <c r="A304" s="67">
        <v>9031</v>
      </c>
      <c r="B304" s="12">
        <v>2</v>
      </c>
      <c r="C304" s="12">
        <v>0</v>
      </c>
      <c r="D304" s="12">
        <v>9</v>
      </c>
      <c r="E304" s="12">
        <v>840</v>
      </c>
      <c r="F304" s="12">
        <v>9</v>
      </c>
      <c r="G304" s="12">
        <v>3</v>
      </c>
      <c r="H304" s="12">
        <v>840</v>
      </c>
      <c r="I304" s="12">
        <v>1</v>
      </c>
      <c r="J304" s="12">
        <v>3</v>
      </c>
      <c r="K304" s="69">
        <v>552864435.60000002</v>
      </c>
      <c r="L304" s="69">
        <f t="shared" si="42"/>
        <v>5528644.3560000006</v>
      </c>
    </row>
    <row r="305" spans="1:12" x14ac:dyDescent="0.25">
      <c r="A305" s="67">
        <v>9031</v>
      </c>
      <c r="B305" s="12">
        <v>2</v>
      </c>
      <c r="C305" s="12">
        <v>0</v>
      </c>
      <c r="D305" s="12">
        <v>9</v>
      </c>
      <c r="E305" s="12">
        <v>840</v>
      </c>
      <c r="F305" s="12">
        <v>9</v>
      </c>
      <c r="G305" s="12">
        <v>3</v>
      </c>
      <c r="H305" s="12">
        <v>840</v>
      </c>
      <c r="I305" s="12">
        <v>1</v>
      </c>
      <c r="J305" s="12">
        <v>4</v>
      </c>
      <c r="K305" s="69">
        <v>20940414.07</v>
      </c>
      <c r="L305" s="69">
        <f t="shared" si="42"/>
        <v>209404.14069999999</v>
      </c>
    </row>
    <row r="306" spans="1:12" x14ac:dyDescent="0.25">
      <c r="A306" s="67">
        <v>9031</v>
      </c>
      <c r="B306" s="12">
        <v>2</v>
      </c>
      <c r="C306" s="12">
        <v>0</v>
      </c>
      <c r="D306" s="12">
        <v>9</v>
      </c>
      <c r="E306" s="12">
        <v>840</v>
      </c>
      <c r="F306" s="12">
        <v>9</v>
      </c>
      <c r="G306" s="12">
        <v>3</v>
      </c>
      <c r="H306" s="12">
        <v>840</v>
      </c>
      <c r="I306" s="12">
        <v>1</v>
      </c>
      <c r="J306" s="12">
        <v>5</v>
      </c>
      <c r="K306" s="69">
        <v>3088632.04</v>
      </c>
      <c r="L306" s="69">
        <f t="shared" si="42"/>
        <v>30886.320400000001</v>
      </c>
    </row>
    <row r="307" spans="1:12" x14ac:dyDescent="0.25">
      <c r="A307" s="67">
        <v>9031</v>
      </c>
      <c r="B307" s="12">
        <v>2</v>
      </c>
      <c r="C307" s="12">
        <v>0</v>
      </c>
      <c r="D307" s="12">
        <v>9</v>
      </c>
      <c r="E307" s="12">
        <v>978</v>
      </c>
      <c r="F307" s="12">
        <v>9</v>
      </c>
      <c r="G307" s="12">
        <v>3</v>
      </c>
      <c r="H307" s="12">
        <v>978</v>
      </c>
      <c r="I307" s="12">
        <v>1</v>
      </c>
      <c r="J307" s="12">
        <v>3</v>
      </c>
      <c r="K307" s="69">
        <v>147791661.31</v>
      </c>
      <c r="L307" s="69">
        <f t="shared" si="42"/>
        <v>1477916.6131</v>
      </c>
    </row>
    <row r="308" spans="1:12" x14ac:dyDescent="0.25">
      <c r="A308" s="67">
        <v>9031</v>
      </c>
      <c r="B308" s="12">
        <v>2</v>
      </c>
      <c r="C308" s="12">
        <v>0</v>
      </c>
      <c r="D308" s="12">
        <v>9</v>
      </c>
      <c r="E308" s="12">
        <v>980</v>
      </c>
      <c r="F308" s="12">
        <v>9</v>
      </c>
      <c r="G308" s="12">
        <v>3</v>
      </c>
      <c r="H308" s="12">
        <v>980</v>
      </c>
      <c r="I308" s="12">
        <v>1</v>
      </c>
      <c r="J308" s="12">
        <v>3</v>
      </c>
      <c r="K308" s="69">
        <v>252143505.06999999</v>
      </c>
      <c r="L308" s="69">
        <f t="shared" si="42"/>
        <v>2521435.0507</v>
      </c>
    </row>
    <row r="309" spans="1:12" x14ac:dyDescent="0.25">
      <c r="A309" s="67">
        <v>9031</v>
      </c>
      <c r="B309" s="12">
        <v>2</v>
      </c>
      <c r="C309" s="12">
        <v>0</v>
      </c>
      <c r="D309" s="12">
        <v>9</v>
      </c>
      <c r="E309" s="12">
        <v>980</v>
      </c>
      <c r="F309" s="12">
        <v>9</v>
      </c>
      <c r="G309" s="12">
        <v>3</v>
      </c>
      <c r="H309" s="12">
        <v>980</v>
      </c>
      <c r="I309" s="12">
        <v>1</v>
      </c>
      <c r="J309" s="12">
        <v>4</v>
      </c>
      <c r="K309" s="69">
        <v>39102159.280000001</v>
      </c>
      <c r="L309" s="69">
        <f t="shared" si="42"/>
        <v>391021.59279999998</v>
      </c>
    </row>
    <row r="310" spans="1:12" x14ac:dyDescent="0.25">
      <c r="A310" s="67">
        <v>9031</v>
      </c>
      <c r="B310" s="12">
        <v>2</v>
      </c>
      <c r="C310" s="12">
        <v>0</v>
      </c>
      <c r="D310" s="12">
        <v>9</v>
      </c>
      <c r="E310" s="12">
        <v>980</v>
      </c>
      <c r="F310" s="12">
        <v>9</v>
      </c>
      <c r="G310" s="12">
        <v>3</v>
      </c>
      <c r="H310" s="12">
        <v>980</v>
      </c>
      <c r="I310" s="12">
        <v>1</v>
      </c>
      <c r="J310" s="12">
        <v>5</v>
      </c>
      <c r="K310" s="69">
        <v>63545103</v>
      </c>
      <c r="L310" s="69">
        <f t="shared" si="42"/>
        <v>635451.03</v>
      </c>
    </row>
    <row r="311" spans="1:12" x14ac:dyDescent="0.25">
      <c r="A311" s="67">
        <v>9036</v>
      </c>
      <c r="B311" s="12">
        <v>2</v>
      </c>
      <c r="C311" s="12">
        <v>0</v>
      </c>
      <c r="D311" s="12">
        <v>1</v>
      </c>
      <c r="E311" s="12">
        <v>980</v>
      </c>
      <c r="F311" s="12">
        <v>5</v>
      </c>
      <c r="G311" s="12">
        <v>3</v>
      </c>
      <c r="H311" s="12">
        <v>980</v>
      </c>
      <c r="I311" s="12">
        <v>1</v>
      </c>
      <c r="J311" s="12">
        <v>3</v>
      </c>
      <c r="K311" s="69">
        <v>2733506.67</v>
      </c>
      <c r="L311" s="69">
        <f t="shared" si="42"/>
        <v>27335.066699999999</v>
      </c>
    </row>
    <row r="312" spans="1:12" x14ac:dyDescent="0.25">
      <c r="A312" s="67">
        <v>9036</v>
      </c>
      <c r="B312" s="12">
        <v>2</v>
      </c>
      <c r="C312" s="12">
        <v>0</v>
      </c>
      <c r="D312" s="12">
        <v>9</v>
      </c>
      <c r="E312" s="12">
        <v>840</v>
      </c>
      <c r="F312" s="12">
        <v>9</v>
      </c>
      <c r="G312" s="12">
        <v>3</v>
      </c>
      <c r="H312" s="12">
        <v>840</v>
      </c>
      <c r="I312" s="12">
        <v>1</v>
      </c>
      <c r="J312" s="12">
        <v>3</v>
      </c>
      <c r="K312" s="69">
        <v>19180810.940000001</v>
      </c>
      <c r="L312" s="69">
        <f t="shared" si="42"/>
        <v>191808.10940000002</v>
      </c>
    </row>
    <row r="313" spans="1:12" x14ac:dyDescent="0.25">
      <c r="A313" s="67">
        <v>9036</v>
      </c>
      <c r="B313" s="12">
        <v>2</v>
      </c>
      <c r="C313" s="12">
        <v>0</v>
      </c>
      <c r="D313" s="12">
        <v>9</v>
      </c>
      <c r="E313" s="12">
        <v>980</v>
      </c>
      <c r="F313" s="12">
        <v>9</v>
      </c>
      <c r="G313" s="12">
        <v>3</v>
      </c>
      <c r="H313" s="12">
        <v>980</v>
      </c>
      <c r="I313" s="12">
        <v>1</v>
      </c>
      <c r="J313" s="12">
        <v>1</v>
      </c>
      <c r="K313" s="69">
        <v>711898.98</v>
      </c>
      <c r="L313" s="69">
        <f t="shared" si="42"/>
        <v>7118.9897999999994</v>
      </c>
    </row>
    <row r="314" spans="1:12" x14ac:dyDescent="0.25">
      <c r="A314" s="67">
        <v>9036</v>
      </c>
      <c r="B314" s="12">
        <v>2</v>
      </c>
      <c r="C314" s="12">
        <v>0</v>
      </c>
      <c r="D314" s="12">
        <v>9</v>
      </c>
      <c r="E314" s="12">
        <v>980</v>
      </c>
      <c r="F314" s="12">
        <v>9</v>
      </c>
      <c r="G314" s="12">
        <v>3</v>
      </c>
      <c r="H314" s="12">
        <v>980</v>
      </c>
      <c r="I314" s="12">
        <v>1</v>
      </c>
      <c r="J314" s="12">
        <v>3</v>
      </c>
      <c r="K314" s="69">
        <v>810908250.42999995</v>
      </c>
      <c r="L314" s="69">
        <f t="shared" si="42"/>
        <v>8109082.5042999992</v>
      </c>
    </row>
    <row r="315" spans="1:12" x14ac:dyDescent="0.25">
      <c r="A315" s="67">
        <v>9122</v>
      </c>
      <c r="B315" s="12">
        <v>1</v>
      </c>
      <c r="C315" s="12">
        <v>3</v>
      </c>
      <c r="D315" s="12">
        <v>0</v>
      </c>
      <c r="E315" s="12">
        <v>840</v>
      </c>
      <c r="F315" s="12">
        <v>5</v>
      </c>
      <c r="G315" s="12">
        <v>3</v>
      </c>
      <c r="H315" s="12">
        <v>840</v>
      </c>
      <c r="I315" s="12">
        <v>1</v>
      </c>
      <c r="J315" s="12">
        <v>3</v>
      </c>
      <c r="K315" s="69">
        <v>41972811.530000001</v>
      </c>
      <c r="L315" s="69">
        <f t="shared" ref="L315:L318" si="46">K315/1000*1</f>
        <v>41972.811529999999</v>
      </c>
    </row>
    <row r="316" spans="1:12" x14ac:dyDescent="0.25">
      <c r="A316" s="67">
        <v>9129</v>
      </c>
      <c r="B316" s="12">
        <v>1</v>
      </c>
      <c r="C316" s="12">
        <v>4</v>
      </c>
      <c r="D316" s="12">
        <v>1</v>
      </c>
      <c r="E316" s="12">
        <v>980</v>
      </c>
      <c r="F316" s="12">
        <v>5</v>
      </c>
      <c r="G316" s="12">
        <v>3</v>
      </c>
      <c r="H316" s="12">
        <v>980</v>
      </c>
      <c r="I316" s="12">
        <v>1</v>
      </c>
      <c r="J316" s="12">
        <v>3</v>
      </c>
      <c r="K316" s="69">
        <v>1093453.6499999999</v>
      </c>
      <c r="L316" s="69">
        <f t="shared" si="46"/>
        <v>1093.4536499999999</v>
      </c>
    </row>
    <row r="317" spans="1:12" x14ac:dyDescent="0.25">
      <c r="A317" s="67">
        <v>9129</v>
      </c>
      <c r="B317" s="12">
        <v>1</v>
      </c>
      <c r="C317" s="12">
        <v>4</v>
      </c>
      <c r="D317" s="12">
        <v>1</v>
      </c>
      <c r="E317" s="12">
        <v>980</v>
      </c>
      <c r="F317" s="12">
        <v>5</v>
      </c>
      <c r="G317" s="12">
        <v>3</v>
      </c>
      <c r="H317" s="12">
        <v>980</v>
      </c>
      <c r="I317" s="12">
        <v>1</v>
      </c>
      <c r="J317" s="12">
        <v>4</v>
      </c>
      <c r="K317" s="69">
        <v>42649.75</v>
      </c>
      <c r="L317" s="69">
        <f t="shared" si="46"/>
        <v>42.649749999999997</v>
      </c>
    </row>
    <row r="318" spans="1:12" x14ac:dyDescent="0.25">
      <c r="A318" s="67">
        <v>9129</v>
      </c>
      <c r="B318" s="12">
        <v>1</v>
      </c>
      <c r="C318" s="12">
        <v>4</v>
      </c>
      <c r="D318" s="12">
        <v>1</v>
      </c>
      <c r="E318" s="12">
        <v>980</v>
      </c>
      <c r="F318" s="12">
        <v>5</v>
      </c>
      <c r="G318" s="12">
        <v>3</v>
      </c>
      <c r="H318" s="12">
        <v>980</v>
      </c>
      <c r="I318" s="12">
        <v>1</v>
      </c>
      <c r="J318" s="12">
        <v>5</v>
      </c>
      <c r="K318" s="69">
        <v>7937909.1799999997</v>
      </c>
      <c r="L318" s="69">
        <f t="shared" si="46"/>
        <v>7937.9091799999997</v>
      </c>
    </row>
    <row r="319" spans="1:12" x14ac:dyDescent="0.25">
      <c r="A319" s="67">
        <v>9129</v>
      </c>
      <c r="B319" s="12">
        <v>1</v>
      </c>
      <c r="C319" s="12">
        <v>4</v>
      </c>
      <c r="D319" s="12">
        <v>9</v>
      </c>
      <c r="E319" s="12">
        <v>840</v>
      </c>
      <c r="F319" s="12">
        <v>1</v>
      </c>
      <c r="G319" s="12">
        <v>3</v>
      </c>
      <c r="H319" s="12">
        <v>840</v>
      </c>
      <c r="I319" s="12">
        <v>1</v>
      </c>
      <c r="J319" s="12">
        <v>3</v>
      </c>
      <c r="K319" s="69">
        <v>207031796.81999999</v>
      </c>
      <c r="L319" s="69">
        <f>K319/1000*1</f>
        <v>207031.79681999999</v>
      </c>
    </row>
    <row r="320" spans="1:12" x14ac:dyDescent="0.25">
      <c r="A320" s="67">
        <v>9129</v>
      </c>
      <c r="B320" s="12">
        <v>1</v>
      </c>
      <c r="C320" s="12">
        <v>4</v>
      </c>
      <c r="D320" s="12">
        <v>9</v>
      </c>
      <c r="E320" s="12">
        <v>978</v>
      </c>
      <c r="F320" s="12">
        <v>1</v>
      </c>
      <c r="G320" s="12">
        <v>3</v>
      </c>
      <c r="H320" s="12">
        <v>978</v>
      </c>
      <c r="I320" s="12">
        <v>1</v>
      </c>
      <c r="J320" s="12">
        <v>3</v>
      </c>
      <c r="K320" s="69">
        <v>0.33</v>
      </c>
      <c r="L320" s="69">
        <f>K320/1000*1</f>
        <v>3.3E-4</v>
      </c>
    </row>
    <row r="321" spans="1:12" x14ac:dyDescent="0.25">
      <c r="A321" s="67">
        <v>9129</v>
      </c>
      <c r="B321" s="12">
        <v>1</v>
      </c>
      <c r="C321" s="12">
        <v>4</v>
      </c>
      <c r="D321" s="12">
        <v>9</v>
      </c>
      <c r="E321" s="12">
        <v>980</v>
      </c>
      <c r="F321" s="12">
        <v>1</v>
      </c>
      <c r="G321" s="12">
        <v>3</v>
      </c>
      <c r="H321" s="12">
        <v>980</v>
      </c>
      <c r="I321" s="12">
        <v>1</v>
      </c>
      <c r="J321" s="12">
        <v>3</v>
      </c>
      <c r="K321" s="69">
        <v>271736945.16000003</v>
      </c>
      <c r="L321" s="69">
        <f>K321/1000*1</f>
        <v>271736.94516</v>
      </c>
    </row>
    <row r="322" spans="1:12" x14ac:dyDescent="0.25">
      <c r="A322" s="67">
        <v>9129</v>
      </c>
      <c r="B322" s="12">
        <v>1</v>
      </c>
      <c r="C322" s="12">
        <v>4</v>
      </c>
      <c r="D322" s="12">
        <v>9</v>
      </c>
      <c r="E322" s="12">
        <v>980</v>
      </c>
      <c r="F322" s="12">
        <v>1</v>
      </c>
      <c r="G322" s="12">
        <v>3</v>
      </c>
      <c r="H322" s="12">
        <v>980</v>
      </c>
      <c r="I322" s="12">
        <v>1</v>
      </c>
      <c r="J322" s="12">
        <v>5</v>
      </c>
      <c r="K322" s="69">
        <v>2345000</v>
      </c>
      <c r="L322" s="69">
        <f>K322/1000*1</f>
        <v>2345</v>
      </c>
    </row>
    <row r="323" spans="1:12" x14ac:dyDescent="0.25">
      <c r="A323" s="67">
        <v>9208</v>
      </c>
      <c r="B323" s="12">
        <v>1</v>
      </c>
      <c r="C323" s="12">
        <v>0</v>
      </c>
      <c r="D323" s="12">
        <v>2</v>
      </c>
      <c r="E323" s="12">
        <v>840</v>
      </c>
      <c r="F323" s="12">
        <v>4</v>
      </c>
      <c r="G323" s="12">
        <v>3</v>
      </c>
      <c r="H323" s="12">
        <v>840</v>
      </c>
      <c r="I323" s="12">
        <v>1</v>
      </c>
      <c r="J323" s="12">
        <v>1</v>
      </c>
      <c r="K323" s="69">
        <v>73346082.359999999</v>
      </c>
      <c r="L323" s="69">
        <f t="shared" ref="L323:L325" si="47">K323/1000*1</f>
        <v>73346.08236</v>
      </c>
    </row>
    <row r="324" spans="1:12" x14ac:dyDescent="0.25">
      <c r="A324" s="67">
        <v>9208</v>
      </c>
      <c r="B324" s="12">
        <v>1</v>
      </c>
      <c r="C324" s="12">
        <v>0</v>
      </c>
      <c r="D324" s="12">
        <v>2</v>
      </c>
      <c r="E324" s="12">
        <v>980</v>
      </c>
      <c r="F324" s="12">
        <v>4</v>
      </c>
      <c r="G324" s="12">
        <v>3</v>
      </c>
      <c r="H324" s="12">
        <v>980</v>
      </c>
      <c r="I324" s="12">
        <v>1</v>
      </c>
      <c r="J324" s="12">
        <v>1</v>
      </c>
      <c r="K324" s="69">
        <v>185330536</v>
      </c>
      <c r="L324" s="69">
        <f t="shared" si="47"/>
        <v>185330.53599999999</v>
      </c>
    </row>
    <row r="325" spans="1:12" x14ac:dyDescent="0.25">
      <c r="A325" s="67">
        <v>9350</v>
      </c>
      <c r="B325" s="12">
        <v>1</v>
      </c>
      <c r="C325" s="12">
        <v>0</v>
      </c>
      <c r="D325" s="12">
        <v>2</v>
      </c>
      <c r="E325" s="12">
        <v>980</v>
      </c>
      <c r="F325" s="12">
        <v>4</v>
      </c>
      <c r="G325" s="12">
        <v>3</v>
      </c>
      <c r="H325" s="12">
        <v>980</v>
      </c>
      <c r="I325" s="12">
        <v>1</v>
      </c>
      <c r="J325" s="12">
        <v>3</v>
      </c>
      <c r="K325" s="69">
        <v>28233481.420000002</v>
      </c>
      <c r="L325" s="69">
        <f t="shared" si="47"/>
        <v>28233.48142</v>
      </c>
    </row>
    <row r="326" spans="1:12" x14ac:dyDescent="0.25">
      <c r="A326" s="67">
        <v>9500</v>
      </c>
      <c r="B326" s="12">
        <v>1</v>
      </c>
      <c r="C326" s="12">
        <v>0</v>
      </c>
      <c r="D326" s="12">
        <v>1</v>
      </c>
      <c r="E326" s="12">
        <v>840</v>
      </c>
      <c r="F326" s="12">
        <v>5</v>
      </c>
      <c r="G326" s="12">
        <v>3</v>
      </c>
      <c r="H326" s="12">
        <v>840</v>
      </c>
      <c r="I326" s="12">
        <v>0</v>
      </c>
      <c r="J326" s="12">
        <v>3</v>
      </c>
      <c r="K326" s="69">
        <v>1141700368.49</v>
      </c>
      <c r="L326" s="111">
        <f>K326/1000*-1</f>
        <v>-1141700.36849</v>
      </c>
    </row>
    <row r="327" spans="1:12" x14ac:dyDescent="0.25">
      <c r="A327" s="67">
        <v>9500</v>
      </c>
      <c r="B327" s="12">
        <v>1</v>
      </c>
      <c r="C327" s="12">
        <v>0</v>
      </c>
      <c r="D327" s="12">
        <v>1</v>
      </c>
      <c r="E327" s="12">
        <v>840</v>
      </c>
      <c r="F327" s="12">
        <v>5</v>
      </c>
      <c r="G327" s="12">
        <v>3</v>
      </c>
      <c r="H327" s="12">
        <v>840</v>
      </c>
      <c r="I327" s="12">
        <v>0</v>
      </c>
      <c r="J327" s="12">
        <v>4</v>
      </c>
      <c r="K327" s="69">
        <v>5459656.3899999997</v>
      </c>
      <c r="L327" s="111">
        <f t="shared" ref="L327:L333" si="48">K327/1000*-1</f>
        <v>-5459.6563900000001</v>
      </c>
    </row>
    <row r="328" spans="1:12" x14ac:dyDescent="0.25">
      <c r="A328" s="67">
        <v>9500</v>
      </c>
      <c r="B328" s="12">
        <v>1</v>
      </c>
      <c r="C328" s="12">
        <v>0</v>
      </c>
      <c r="D328" s="12">
        <v>1</v>
      </c>
      <c r="E328" s="12">
        <v>840</v>
      </c>
      <c r="F328" s="12">
        <v>5</v>
      </c>
      <c r="G328" s="12">
        <v>3</v>
      </c>
      <c r="H328" s="12">
        <v>840</v>
      </c>
      <c r="I328" s="12">
        <v>0</v>
      </c>
      <c r="J328" s="12">
        <v>5</v>
      </c>
      <c r="K328" s="69">
        <v>558059.54</v>
      </c>
      <c r="L328" s="111">
        <f t="shared" si="48"/>
        <v>-558.05954000000008</v>
      </c>
    </row>
    <row r="329" spans="1:12" x14ac:dyDescent="0.25">
      <c r="A329" s="67">
        <v>9500</v>
      </c>
      <c r="B329" s="12">
        <v>1</v>
      </c>
      <c r="C329" s="12">
        <v>0</v>
      </c>
      <c r="D329" s="12">
        <v>1</v>
      </c>
      <c r="E329" s="12">
        <v>978</v>
      </c>
      <c r="F329" s="12">
        <v>5</v>
      </c>
      <c r="G329" s="12">
        <v>3</v>
      </c>
      <c r="H329" s="12">
        <v>978</v>
      </c>
      <c r="I329" s="12">
        <v>0</v>
      </c>
      <c r="J329" s="12">
        <v>3</v>
      </c>
      <c r="K329" s="69">
        <v>172173810.00999999</v>
      </c>
      <c r="L329" s="111">
        <f t="shared" si="48"/>
        <v>-172173.81000999999</v>
      </c>
    </row>
    <row r="330" spans="1:12" x14ac:dyDescent="0.25">
      <c r="A330" s="67">
        <v>9500</v>
      </c>
      <c r="B330" s="12">
        <v>1</v>
      </c>
      <c r="C330" s="12">
        <v>0</v>
      </c>
      <c r="D330" s="12">
        <v>1</v>
      </c>
      <c r="E330" s="12">
        <v>978</v>
      </c>
      <c r="F330" s="12">
        <v>5</v>
      </c>
      <c r="G330" s="12">
        <v>3</v>
      </c>
      <c r="H330" s="12">
        <v>978</v>
      </c>
      <c r="I330" s="12">
        <v>0</v>
      </c>
      <c r="J330" s="12">
        <v>4</v>
      </c>
      <c r="K330" s="69">
        <v>1074590.3400000001</v>
      </c>
      <c r="L330" s="111">
        <f t="shared" si="48"/>
        <v>-1074.5903400000002</v>
      </c>
    </row>
    <row r="331" spans="1:12" x14ac:dyDescent="0.25">
      <c r="A331" s="67">
        <v>9500</v>
      </c>
      <c r="B331" s="12">
        <v>1</v>
      </c>
      <c r="C331" s="12">
        <v>0</v>
      </c>
      <c r="D331" s="12">
        <v>1</v>
      </c>
      <c r="E331" s="12">
        <v>980</v>
      </c>
      <c r="F331" s="12">
        <v>5</v>
      </c>
      <c r="G331" s="12">
        <v>3</v>
      </c>
      <c r="H331" s="12">
        <v>980</v>
      </c>
      <c r="I331" s="12">
        <v>0</v>
      </c>
      <c r="J331" s="12">
        <v>3</v>
      </c>
      <c r="K331" s="69">
        <v>25812647.629999999</v>
      </c>
      <c r="L331" s="111">
        <f t="shared" si="48"/>
        <v>-25812.647629999999</v>
      </c>
    </row>
    <row r="332" spans="1:12" x14ac:dyDescent="0.25">
      <c r="A332" s="67">
        <v>9500</v>
      </c>
      <c r="B332" s="12">
        <v>1</v>
      </c>
      <c r="C332" s="12">
        <v>0</v>
      </c>
      <c r="D332" s="12">
        <v>1</v>
      </c>
      <c r="E332" s="12">
        <v>980</v>
      </c>
      <c r="F332" s="12">
        <v>5</v>
      </c>
      <c r="G332" s="12">
        <v>3</v>
      </c>
      <c r="H332" s="12">
        <v>980</v>
      </c>
      <c r="I332" s="12">
        <v>0</v>
      </c>
      <c r="J332" s="12">
        <v>4</v>
      </c>
      <c r="K332" s="69">
        <v>3547669.97</v>
      </c>
      <c r="L332" s="111">
        <f t="shared" si="48"/>
        <v>-3547.6699700000004</v>
      </c>
    </row>
    <row r="333" spans="1:12" x14ac:dyDescent="0.25">
      <c r="A333" s="67">
        <v>9500</v>
      </c>
      <c r="B333" s="12">
        <v>1</v>
      </c>
      <c r="C333" s="12">
        <v>0</v>
      </c>
      <c r="D333" s="12">
        <v>1</v>
      </c>
      <c r="E333" s="12">
        <v>980</v>
      </c>
      <c r="F333" s="12">
        <v>5</v>
      </c>
      <c r="G333" s="12">
        <v>3</v>
      </c>
      <c r="H333" s="12">
        <v>980</v>
      </c>
      <c r="I333" s="12">
        <v>0</v>
      </c>
      <c r="J333" s="12">
        <v>5</v>
      </c>
      <c r="K333" s="69">
        <v>870000</v>
      </c>
      <c r="L333" s="111">
        <f t="shared" si="48"/>
        <v>-870</v>
      </c>
    </row>
    <row r="334" spans="1:12" x14ac:dyDescent="0.25">
      <c r="A334" s="67">
        <v>9500</v>
      </c>
      <c r="B334" s="12">
        <v>1</v>
      </c>
      <c r="C334" s="12">
        <v>0</v>
      </c>
      <c r="D334" s="12">
        <v>9</v>
      </c>
      <c r="E334" s="12">
        <v>840</v>
      </c>
      <c r="F334" s="12">
        <v>9</v>
      </c>
      <c r="G334" s="12">
        <v>3</v>
      </c>
      <c r="H334" s="12">
        <v>840</v>
      </c>
      <c r="I334" s="12">
        <v>0</v>
      </c>
      <c r="J334" s="12">
        <v>3</v>
      </c>
      <c r="K334" s="69">
        <v>10144462.439999999</v>
      </c>
      <c r="L334" s="69">
        <f t="shared" ref="L334:L340" si="49">K334/100*1</f>
        <v>101444.6244</v>
      </c>
    </row>
    <row r="335" spans="1:12" x14ac:dyDescent="0.25">
      <c r="A335" s="67">
        <v>9500</v>
      </c>
      <c r="B335" s="12">
        <v>1</v>
      </c>
      <c r="C335" s="12">
        <v>0</v>
      </c>
      <c r="D335" s="12">
        <v>9</v>
      </c>
      <c r="E335" s="12">
        <v>840</v>
      </c>
      <c r="F335" s="12">
        <v>9</v>
      </c>
      <c r="G335" s="12">
        <v>3</v>
      </c>
      <c r="H335" s="12">
        <v>840</v>
      </c>
      <c r="I335" s="12">
        <v>0</v>
      </c>
      <c r="J335" s="12">
        <v>5</v>
      </c>
      <c r="K335" s="69">
        <v>107185.94</v>
      </c>
      <c r="L335" s="69">
        <f t="shared" si="49"/>
        <v>1071.8594000000001</v>
      </c>
    </row>
    <row r="336" spans="1:12" x14ac:dyDescent="0.25">
      <c r="A336" s="67">
        <v>9500</v>
      </c>
      <c r="B336" s="12">
        <v>1</v>
      </c>
      <c r="C336" s="12">
        <v>0</v>
      </c>
      <c r="D336" s="12">
        <v>9</v>
      </c>
      <c r="E336" s="12">
        <v>978</v>
      </c>
      <c r="F336" s="12">
        <v>9</v>
      </c>
      <c r="G336" s="12">
        <v>3</v>
      </c>
      <c r="H336" s="12">
        <v>978</v>
      </c>
      <c r="I336" s="12">
        <v>0</v>
      </c>
      <c r="J336" s="12">
        <v>3</v>
      </c>
      <c r="K336" s="69">
        <v>480097.04</v>
      </c>
      <c r="L336" s="69">
        <f t="shared" si="49"/>
        <v>4800.9704000000002</v>
      </c>
    </row>
    <row r="337" spans="1:12" x14ac:dyDescent="0.25">
      <c r="A337" s="67">
        <v>9500</v>
      </c>
      <c r="B337" s="12">
        <v>1</v>
      </c>
      <c r="C337" s="12">
        <v>0</v>
      </c>
      <c r="D337" s="12">
        <v>9</v>
      </c>
      <c r="E337" s="12">
        <v>980</v>
      </c>
      <c r="F337" s="12">
        <v>9</v>
      </c>
      <c r="G337" s="12">
        <v>3</v>
      </c>
      <c r="H337" s="12">
        <v>980</v>
      </c>
      <c r="I337" s="12">
        <v>0</v>
      </c>
      <c r="J337" s="12">
        <v>3</v>
      </c>
      <c r="K337" s="69">
        <v>2061508388.4100001</v>
      </c>
      <c r="L337" s="69">
        <f t="shared" si="49"/>
        <v>20615083.884100001</v>
      </c>
    </row>
    <row r="338" spans="1:12" x14ac:dyDescent="0.25">
      <c r="A338" s="67">
        <v>9500</v>
      </c>
      <c r="B338" s="12">
        <v>1</v>
      </c>
      <c r="C338" s="12">
        <v>0</v>
      </c>
      <c r="D338" s="12">
        <v>9</v>
      </c>
      <c r="E338" s="12">
        <v>980</v>
      </c>
      <c r="F338" s="12">
        <v>9</v>
      </c>
      <c r="G338" s="12">
        <v>3</v>
      </c>
      <c r="H338" s="12">
        <v>980</v>
      </c>
      <c r="I338" s="12">
        <v>0</v>
      </c>
      <c r="J338" s="12">
        <v>4</v>
      </c>
      <c r="K338" s="69">
        <v>70053495.299999997</v>
      </c>
      <c r="L338" s="69">
        <f t="shared" si="49"/>
        <v>700534.95299999998</v>
      </c>
    </row>
    <row r="339" spans="1:12" x14ac:dyDescent="0.25">
      <c r="A339" s="67">
        <v>9500</v>
      </c>
      <c r="B339" s="12">
        <v>1</v>
      </c>
      <c r="C339" s="12">
        <v>0</v>
      </c>
      <c r="D339" s="12">
        <v>9</v>
      </c>
      <c r="E339" s="12">
        <v>980</v>
      </c>
      <c r="F339" s="12">
        <v>9</v>
      </c>
      <c r="G339" s="12">
        <v>3</v>
      </c>
      <c r="H339" s="12">
        <v>980</v>
      </c>
      <c r="I339" s="12">
        <v>0</v>
      </c>
      <c r="J339" s="12">
        <v>5</v>
      </c>
      <c r="K339" s="69">
        <v>2564301</v>
      </c>
      <c r="L339" s="69">
        <f t="shared" si="49"/>
        <v>25643.01</v>
      </c>
    </row>
    <row r="340" spans="1:12" x14ac:dyDescent="0.25">
      <c r="A340" s="67">
        <v>9782</v>
      </c>
      <c r="B340" s="12">
        <v>1</v>
      </c>
      <c r="C340" s="12">
        <v>0</v>
      </c>
      <c r="D340" s="12">
        <v>2</v>
      </c>
      <c r="E340" s="12">
        <v>980</v>
      </c>
      <c r="F340" s="12">
        <v>9</v>
      </c>
      <c r="G340" s="12">
        <v>3</v>
      </c>
      <c r="H340" s="12">
        <v>980</v>
      </c>
      <c r="I340" s="12">
        <v>1</v>
      </c>
      <c r="J340" s="12">
        <v>1</v>
      </c>
      <c r="K340" s="69">
        <v>147175220.25999999</v>
      </c>
      <c r="L340" s="69">
        <f t="shared" si="49"/>
        <v>1471752.2026</v>
      </c>
    </row>
    <row r="341" spans="1:12" x14ac:dyDescent="0.25">
      <c r="K341" s="69">
        <f>SUBTOTAL(9,K7:K340)</f>
        <v>15479729143.979994</v>
      </c>
      <c r="L341" s="69">
        <f>SUBTOTAL(9,L19:L340)</f>
        <v>80183793.516139999</v>
      </c>
    </row>
  </sheetData>
  <autoFilter ref="A7:L7"/>
  <pageMargins left="0.7" right="0.7" top="0.75" bottom="0.75" header="0.3" footer="0.3"/>
  <ignoredErrors>
    <ignoredError sqref="L319 L20 L117 L113:L115 L21:L112 L116 L118:L285 L292:L297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22"/>
  <sheetViews>
    <sheetView workbookViewId="0">
      <selection activeCell="I63" sqref="I63:I257"/>
    </sheetView>
  </sheetViews>
  <sheetFormatPr defaultRowHeight="15" x14ac:dyDescent="0.25"/>
  <cols>
    <col min="3" max="3" width="9.140625" style="12"/>
    <col min="11" max="11" width="16.42578125" style="11" customWidth="1"/>
    <col min="12" max="12" width="15.140625" style="11" customWidth="1"/>
  </cols>
  <sheetData>
    <row r="1" spans="1:13" x14ac:dyDescent="0.25">
      <c r="A1" t="s">
        <v>484</v>
      </c>
      <c r="B1" t="s">
        <v>485</v>
      </c>
      <c r="C1" s="12">
        <v>1</v>
      </c>
      <c r="D1" t="s">
        <v>486</v>
      </c>
      <c r="E1" t="s">
        <v>487</v>
      </c>
      <c r="F1" t="s">
        <v>488</v>
      </c>
    </row>
    <row r="2" spans="1:13" x14ac:dyDescent="0.25">
      <c r="C2" s="12" t="s">
        <v>489</v>
      </c>
      <c r="D2" t="s">
        <v>490</v>
      </c>
      <c r="E2" t="s">
        <v>491</v>
      </c>
      <c r="F2" t="s">
        <v>492</v>
      </c>
      <c r="G2" t="s">
        <v>493</v>
      </c>
      <c r="H2" t="s">
        <v>494</v>
      </c>
      <c r="I2" t="s">
        <v>495</v>
      </c>
      <c r="J2" t="s">
        <v>496</v>
      </c>
    </row>
    <row r="3" spans="1:13" x14ac:dyDescent="0.25">
      <c r="E3" t="s">
        <v>497</v>
      </c>
      <c r="F3" t="s">
        <v>498</v>
      </c>
      <c r="G3" t="s">
        <v>499</v>
      </c>
      <c r="H3" t="s">
        <v>500</v>
      </c>
    </row>
    <row r="4" spans="1:13" x14ac:dyDescent="0.25">
      <c r="E4" t="s">
        <v>71</v>
      </c>
      <c r="F4" t="s">
        <v>501</v>
      </c>
      <c r="G4" s="16">
        <v>43101</v>
      </c>
    </row>
    <row r="5" spans="1:13" x14ac:dyDescent="0.25">
      <c r="K5" s="11" t="s">
        <v>304</v>
      </c>
    </row>
    <row r="6" spans="1:13" x14ac:dyDescent="0.25">
      <c r="A6" t="s">
        <v>253</v>
      </c>
      <c r="B6" t="s">
        <v>254</v>
      </c>
      <c r="C6" s="12" t="s">
        <v>255</v>
      </c>
      <c r="D6" t="s">
        <v>256</v>
      </c>
      <c r="E6" t="s">
        <v>257</v>
      </c>
      <c r="F6" t="s">
        <v>258</v>
      </c>
      <c r="G6" t="s">
        <v>259</v>
      </c>
      <c r="H6" t="s">
        <v>260</v>
      </c>
      <c r="I6" t="s">
        <v>261</v>
      </c>
      <c r="J6" t="s">
        <v>262</v>
      </c>
      <c r="K6" s="11" t="s">
        <v>268</v>
      </c>
    </row>
    <row r="7" spans="1:13" x14ac:dyDescent="0.25">
      <c r="A7" s="12">
        <v>1</v>
      </c>
      <c r="B7" s="12">
        <v>2</v>
      </c>
      <c r="C7" s="12">
        <v>3</v>
      </c>
      <c r="D7" s="12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  <c r="L7" s="12"/>
      <c r="M7" t="s">
        <v>502</v>
      </c>
    </row>
    <row r="8" spans="1:13" hidden="1" x14ac:dyDescent="0.25">
      <c r="A8">
        <v>1002</v>
      </c>
      <c r="B8" s="63">
        <v>1</v>
      </c>
      <c r="C8" s="12">
        <v>0</v>
      </c>
      <c r="D8" s="12"/>
      <c r="E8" s="12">
        <v>980</v>
      </c>
      <c r="F8" s="12">
        <v>1</v>
      </c>
      <c r="G8" s="12"/>
      <c r="H8" s="12"/>
      <c r="I8" s="12"/>
      <c r="J8" s="12"/>
      <c r="K8" s="11">
        <f>баланс0108!C12*1000</f>
        <v>127883227.5</v>
      </c>
      <c r="L8" s="11">
        <f>K8</f>
        <v>127883227.5</v>
      </c>
    </row>
    <row r="9" spans="1:13" hidden="1" x14ac:dyDescent="0.25">
      <c r="A9">
        <v>1004</v>
      </c>
      <c r="B9" s="63">
        <v>1</v>
      </c>
      <c r="C9" s="12">
        <v>0</v>
      </c>
      <c r="D9" s="12"/>
      <c r="E9" s="12">
        <v>980</v>
      </c>
      <c r="F9" s="12">
        <v>1</v>
      </c>
      <c r="G9" s="12"/>
      <c r="H9" s="12"/>
      <c r="I9" s="12"/>
      <c r="J9" s="12"/>
      <c r="K9" s="11">
        <f>баланс0108!C13*1000</f>
        <v>38537635.509999998</v>
      </c>
      <c r="L9" s="11">
        <f>K9</f>
        <v>38537635.509999998</v>
      </c>
    </row>
    <row r="10" spans="1:13" hidden="1" x14ac:dyDescent="0.25">
      <c r="A10">
        <v>1200</v>
      </c>
      <c r="B10" s="63">
        <v>1</v>
      </c>
      <c r="C10" s="12">
        <v>0</v>
      </c>
      <c r="D10">
        <v>0</v>
      </c>
      <c r="E10" s="12">
        <v>980</v>
      </c>
      <c r="F10" s="12">
        <v>1</v>
      </c>
      <c r="G10" s="12">
        <v>3</v>
      </c>
      <c r="H10" s="12">
        <v>980</v>
      </c>
      <c r="I10">
        <v>0</v>
      </c>
      <c r="J10">
        <v>1</v>
      </c>
      <c r="K10" s="11">
        <v>191012909.02000001</v>
      </c>
      <c r="L10" s="11">
        <f>K10</f>
        <v>191012909.02000001</v>
      </c>
    </row>
    <row r="11" spans="1:13" hidden="1" x14ac:dyDescent="0.25">
      <c r="A11">
        <v>1410</v>
      </c>
      <c r="B11" s="63">
        <v>1</v>
      </c>
      <c r="C11" s="12" t="s">
        <v>263</v>
      </c>
      <c r="D11">
        <v>0</v>
      </c>
      <c r="E11" s="12">
        <v>980</v>
      </c>
      <c r="F11" s="12">
        <v>1</v>
      </c>
      <c r="G11" s="12">
        <v>3</v>
      </c>
      <c r="H11" s="12">
        <v>980</v>
      </c>
      <c r="I11">
        <v>1</v>
      </c>
      <c r="J11">
        <v>2</v>
      </c>
      <c r="K11" s="11">
        <v>61908000</v>
      </c>
      <c r="L11" s="11">
        <f>K11</f>
        <v>61908000</v>
      </c>
    </row>
    <row r="12" spans="1:13" hidden="1" x14ac:dyDescent="0.25">
      <c r="A12">
        <v>1415</v>
      </c>
      <c r="B12" s="63">
        <v>1</v>
      </c>
      <c r="C12" s="12" t="s">
        <v>263</v>
      </c>
      <c r="D12">
        <v>0</v>
      </c>
      <c r="E12" s="12">
        <v>980</v>
      </c>
      <c r="F12" s="12">
        <v>1</v>
      </c>
      <c r="G12" s="12">
        <v>3</v>
      </c>
      <c r="H12" s="12">
        <v>980</v>
      </c>
      <c r="I12">
        <v>1</v>
      </c>
      <c r="J12">
        <v>2</v>
      </c>
      <c r="K12" s="11">
        <v>50876.92</v>
      </c>
      <c r="L12" s="11">
        <f>K12</f>
        <v>50876.92</v>
      </c>
    </row>
    <row r="13" spans="1:13" hidden="1" x14ac:dyDescent="0.25">
      <c r="A13">
        <v>1415</v>
      </c>
      <c r="B13" s="63">
        <v>2</v>
      </c>
      <c r="C13" s="12" t="s">
        <v>263</v>
      </c>
      <c r="D13">
        <v>0</v>
      </c>
      <c r="E13" s="12">
        <v>980</v>
      </c>
      <c r="F13" s="12">
        <v>1</v>
      </c>
      <c r="G13" s="12">
        <v>3</v>
      </c>
      <c r="H13" s="12">
        <v>980</v>
      </c>
      <c r="I13">
        <v>1</v>
      </c>
      <c r="J13">
        <v>2</v>
      </c>
      <c r="K13" s="11">
        <v>37143.279999999999</v>
      </c>
      <c r="L13" s="11">
        <f>K13*-1</f>
        <v>-37143.279999999999</v>
      </c>
    </row>
    <row r="14" spans="1:13" hidden="1" x14ac:dyDescent="0.25">
      <c r="A14">
        <v>1416</v>
      </c>
      <c r="B14">
        <v>2</v>
      </c>
      <c r="C14" s="12" t="s">
        <v>263</v>
      </c>
      <c r="D14">
        <v>5</v>
      </c>
      <c r="E14" s="12">
        <v>980</v>
      </c>
      <c r="F14" s="12">
        <v>1</v>
      </c>
      <c r="G14" s="12">
        <v>3</v>
      </c>
      <c r="H14" s="12">
        <v>980</v>
      </c>
      <c r="I14">
        <v>1</v>
      </c>
      <c r="J14">
        <v>2</v>
      </c>
      <c r="K14" s="11">
        <v>1746247.41</v>
      </c>
      <c r="L14" s="11">
        <f>K14*-1</f>
        <v>-1746247.41</v>
      </c>
    </row>
    <row r="15" spans="1:13" hidden="1" x14ac:dyDescent="0.25">
      <c r="A15">
        <v>1418</v>
      </c>
      <c r="B15">
        <v>1</v>
      </c>
      <c r="C15" s="12" t="s">
        <v>263</v>
      </c>
      <c r="D15">
        <v>9</v>
      </c>
      <c r="E15" s="12">
        <v>980</v>
      </c>
      <c r="F15" s="12">
        <v>1</v>
      </c>
      <c r="G15" s="12">
        <v>3</v>
      </c>
      <c r="H15" s="12">
        <v>980</v>
      </c>
      <c r="I15">
        <v>1</v>
      </c>
      <c r="J15">
        <v>2</v>
      </c>
      <c r="K15" s="11">
        <v>1916815.19</v>
      </c>
      <c r="L15" s="11">
        <f>K15</f>
        <v>1916815.19</v>
      </c>
    </row>
    <row r="16" spans="1:13" hidden="1" x14ac:dyDescent="0.25">
      <c r="A16">
        <v>1502</v>
      </c>
      <c r="B16">
        <v>1</v>
      </c>
      <c r="C16" s="12">
        <v>3</v>
      </c>
      <c r="D16">
        <v>0</v>
      </c>
      <c r="E16" s="12">
        <v>980</v>
      </c>
      <c r="F16" s="12">
        <v>5</v>
      </c>
      <c r="G16" s="12">
        <v>3</v>
      </c>
      <c r="H16" s="12">
        <v>980</v>
      </c>
      <c r="I16">
        <v>1</v>
      </c>
      <c r="J16">
        <v>1</v>
      </c>
      <c r="K16" s="11">
        <v>20557007.670000002</v>
      </c>
      <c r="L16" s="11">
        <f>K16</f>
        <v>20557007.670000002</v>
      </c>
    </row>
    <row r="17" spans="1:12" hidden="1" x14ac:dyDescent="0.25">
      <c r="A17">
        <v>1508</v>
      </c>
      <c r="B17">
        <v>1</v>
      </c>
      <c r="C17" s="12">
        <v>1</v>
      </c>
      <c r="D17">
        <v>2</v>
      </c>
      <c r="E17" s="12">
        <v>980</v>
      </c>
      <c r="F17" s="12">
        <v>4</v>
      </c>
      <c r="G17" s="12">
        <v>3</v>
      </c>
      <c r="H17" s="12">
        <v>980</v>
      </c>
      <c r="I17">
        <v>1</v>
      </c>
      <c r="J17">
        <v>1</v>
      </c>
      <c r="K17" s="11">
        <v>787068.5</v>
      </c>
      <c r="L17" s="11">
        <f>K17</f>
        <v>787068.5</v>
      </c>
    </row>
    <row r="18" spans="1:12" hidden="1" x14ac:dyDescent="0.25">
      <c r="A18">
        <v>1508</v>
      </c>
      <c r="B18">
        <v>1</v>
      </c>
      <c r="C18" s="12">
        <v>3</v>
      </c>
      <c r="D18">
        <v>2</v>
      </c>
      <c r="E18" s="12">
        <v>980</v>
      </c>
      <c r="F18" s="12">
        <v>5</v>
      </c>
      <c r="G18" s="12">
        <v>3</v>
      </c>
      <c r="H18" s="12">
        <v>980</v>
      </c>
      <c r="I18">
        <v>1</v>
      </c>
      <c r="J18">
        <v>1</v>
      </c>
      <c r="K18" s="11">
        <v>185114.32</v>
      </c>
      <c r="L18" s="11">
        <f>K17</f>
        <v>787068.5</v>
      </c>
    </row>
    <row r="19" spans="1:12" hidden="1" x14ac:dyDescent="0.25">
      <c r="A19">
        <v>1509</v>
      </c>
      <c r="B19">
        <v>2</v>
      </c>
      <c r="C19" s="12">
        <v>1</v>
      </c>
      <c r="D19">
        <v>2</v>
      </c>
      <c r="E19" s="12">
        <v>980</v>
      </c>
      <c r="F19" s="12">
        <v>9</v>
      </c>
      <c r="G19" s="12">
        <v>3</v>
      </c>
      <c r="H19" s="12">
        <v>980</v>
      </c>
      <c r="I19">
        <v>2</v>
      </c>
      <c r="J19">
        <v>1</v>
      </c>
      <c r="K19" s="11">
        <v>57.1</v>
      </c>
      <c r="L19" s="11">
        <f t="shared" ref="L19:L28" si="0">K19*-1</f>
        <v>-57.1</v>
      </c>
    </row>
    <row r="20" spans="1:12" hidden="1" x14ac:dyDescent="0.25">
      <c r="A20">
        <v>1509</v>
      </c>
      <c r="B20">
        <v>2</v>
      </c>
      <c r="C20" s="12">
        <v>1</v>
      </c>
      <c r="D20">
        <v>4</v>
      </c>
      <c r="E20" s="12">
        <v>643</v>
      </c>
      <c r="F20" s="12">
        <v>4</v>
      </c>
      <c r="G20" s="12">
        <v>3</v>
      </c>
      <c r="H20" s="12">
        <v>643</v>
      </c>
      <c r="I20">
        <v>1</v>
      </c>
      <c r="J20">
        <v>1</v>
      </c>
      <c r="K20" s="11">
        <v>17232.57</v>
      </c>
      <c r="L20" s="11">
        <f t="shared" si="0"/>
        <v>-17232.57</v>
      </c>
    </row>
    <row r="21" spans="1:12" hidden="1" x14ac:dyDescent="0.25">
      <c r="A21">
        <v>1509</v>
      </c>
      <c r="B21">
        <v>2</v>
      </c>
      <c r="C21" s="12">
        <v>1</v>
      </c>
      <c r="D21">
        <v>4</v>
      </c>
      <c r="E21" s="12">
        <v>756</v>
      </c>
      <c r="F21" s="12">
        <v>4</v>
      </c>
      <c r="G21" s="12">
        <v>3</v>
      </c>
      <c r="H21" s="12">
        <v>756</v>
      </c>
      <c r="I21">
        <v>1</v>
      </c>
      <c r="J21">
        <v>1</v>
      </c>
      <c r="K21" s="11">
        <v>422.63</v>
      </c>
      <c r="L21" s="11">
        <f t="shared" si="0"/>
        <v>-422.63</v>
      </c>
    </row>
    <row r="22" spans="1:12" hidden="1" x14ac:dyDescent="0.25">
      <c r="A22">
        <v>1509</v>
      </c>
      <c r="B22">
        <v>2</v>
      </c>
      <c r="C22" s="12">
        <v>1</v>
      </c>
      <c r="D22">
        <v>4</v>
      </c>
      <c r="E22" s="12">
        <v>826</v>
      </c>
      <c r="F22" s="12">
        <v>4</v>
      </c>
      <c r="G22" s="12">
        <v>3</v>
      </c>
      <c r="H22" s="12">
        <v>826</v>
      </c>
      <c r="I22">
        <v>1</v>
      </c>
      <c r="J22">
        <v>1</v>
      </c>
      <c r="K22" s="11">
        <v>1138.54</v>
      </c>
      <c r="L22" s="11">
        <f t="shared" si="0"/>
        <v>-1138.54</v>
      </c>
    </row>
    <row r="23" spans="1:12" hidden="1" x14ac:dyDescent="0.25">
      <c r="A23">
        <v>1509</v>
      </c>
      <c r="B23">
        <v>2</v>
      </c>
      <c r="C23" s="12">
        <v>1</v>
      </c>
      <c r="D23">
        <v>4</v>
      </c>
      <c r="E23" s="12">
        <v>840</v>
      </c>
      <c r="F23" s="12">
        <v>4</v>
      </c>
      <c r="G23" s="12">
        <v>3</v>
      </c>
      <c r="H23" s="12">
        <v>840</v>
      </c>
      <c r="I23">
        <v>1</v>
      </c>
      <c r="J23">
        <v>1</v>
      </c>
      <c r="K23" s="11">
        <v>77754.13</v>
      </c>
      <c r="L23" s="11">
        <f t="shared" si="0"/>
        <v>-77754.13</v>
      </c>
    </row>
    <row r="24" spans="1:12" hidden="1" x14ac:dyDescent="0.25">
      <c r="A24">
        <v>1509</v>
      </c>
      <c r="B24">
        <v>2</v>
      </c>
      <c r="C24" s="12">
        <v>1</v>
      </c>
      <c r="D24">
        <v>4</v>
      </c>
      <c r="E24" s="12">
        <v>978</v>
      </c>
      <c r="F24" s="12">
        <v>4</v>
      </c>
      <c r="G24" s="12">
        <v>3</v>
      </c>
      <c r="H24" s="12">
        <v>978</v>
      </c>
      <c r="I24">
        <v>1</v>
      </c>
      <c r="J24">
        <v>1</v>
      </c>
      <c r="K24" s="11">
        <v>43973.93</v>
      </c>
      <c r="L24" s="11">
        <f t="shared" si="0"/>
        <v>-43973.93</v>
      </c>
    </row>
    <row r="25" spans="1:12" hidden="1" x14ac:dyDescent="0.25">
      <c r="A25">
        <v>1509</v>
      </c>
      <c r="B25">
        <v>2</v>
      </c>
      <c r="C25" s="12">
        <v>1</v>
      </c>
      <c r="D25">
        <v>4</v>
      </c>
      <c r="E25" s="12">
        <v>980</v>
      </c>
      <c r="F25" s="12">
        <v>4</v>
      </c>
      <c r="G25" s="12">
        <v>3</v>
      </c>
      <c r="H25" s="12">
        <v>980</v>
      </c>
      <c r="I25">
        <v>1</v>
      </c>
      <c r="J25">
        <v>1</v>
      </c>
      <c r="K25" s="11">
        <v>61310.9</v>
      </c>
      <c r="L25" s="11">
        <f t="shared" si="0"/>
        <v>-61310.9</v>
      </c>
    </row>
    <row r="26" spans="1:12" hidden="1" x14ac:dyDescent="0.25">
      <c r="A26">
        <v>1509</v>
      </c>
      <c r="B26">
        <v>2</v>
      </c>
      <c r="C26" s="12">
        <v>1</v>
      </c>
      <c r="D26">
        <v>4</v>
      </c>
      <c r="E26" s="12">
        <v>985</v>
      </c>
      <c r="F26" s="12">
        <v>4</v>
      </c>
      <c r="G26" s="12">
        <v>3</v>
      </c>
      <c r="H26" s="12">
        <v>985</v>
      </c>
      <c r="I26">
        <v>1</v>
      </c>
      <c r="J26">
        <v>1</v>
      </c>
      <c r="K26" s="11">
        <v>244.84</v>
      </c>
      <c r="L26" s="11">
        <f t="shared" si="0"/>
        <v>-244.84</v>
      </c>
    </row>
    <row r="27" spans="1:12" hidden="1" x14ac:dyDescent="0.25">
      <c r="A27">
        <v>1509</v>
      </c>
      <c r="B27">
        <v>2</v>
      </c>
      <c r="C27" s="12">
        <v>3</v>
      </c>
      <c r="D27">
        <v>2</v>
      </c>
      <c r="E27" s="12">
        <v>980</v>
      </c>
      <c r="F27" s="12">
        <v>5</v>
      </c>
      <c r="G27" s="12">
        <v>3</v>
      </c>
      <c r="H27" s="12">
        <v>980</v>
      </c>
      <c r="I27">
        <v>1</v>
      </c>
      <c r="J27">
        <v>1</v>
      </c>
      <c r="K27" s="11">
        <v>4394.3999999999996</v>
      </c>
      <c r="L27" s="11">
        <f t="shared" si="0"/>
        <v>-4394.3999999999996</v>
      </c>
    </row>
    <row r="28" spans="1:12" hidden="1" x14ac:dyDescent="0.25">
      <c r="A28">
        <v>1509</v>
      </c>
      <c r="B28">
        <v>2</v>
      </c>
      <c r="C28" s="12">
        <v>3</v>
      </c>
      <c r="D28">
        <v>4</v>
      </c>
      <c r="E28" s="12">
        <v>980</v>
      </c>
      <c r="F28" s="12">
        <v>5</v>
      </c>
      <c r="G28" s="12">
        <v>3</v>
      </c>
      <c r="H28" s="12">
        <v>980</v>
      </c>
      <c r="I28">
        <v>1</v>
      </c>
      <c r="J28">
        <v>1</v>
      </c>
      <c r="K28" s="11">
        <v>524604.02</v>
      </c>
      <c r="L28" s="11">
        <f t="shared" si="0"/>
        <v>-524604.02</v>
      </c>
    </row>
    <row r="29" spans="1:12" hidden="1" x14ac:dyDescent="0.25">
      <c r="A29">
        <v>1524</v>
      </c>
      <c r="B29">
        <v>1</v>
      </c>
      <c r="C29" s="12">
        <v>6</v>
      </c>
      <c r="D29">
        <v>0</v>
      </c>
      <c r="E29" s="12">
        <v>980</v>
      </c>
      <c r="F29" s="12">
        <v>5</v>
      </c>
      <c r="G29" s="12">
        <v>3</v>
      </c>
      <c r="H29" s="12">
        <v>980</v>
      </c>
      <c r="I29">
        <v>1</v>
      </c>
      <c r="J29">
        <v>1</v>
      </c>
      <c r="K29" s="11">
        <v>50000000</v>
      </c>
      <c r="L29" s="11">
        <f>K29</f>
        <v>50000000</v>
      </c>
    </row>
    <row r="30" spans="1:12" hidden="1" x14ac:dyDescent="0.25">
      <c r="A30">
        <v>1526</v>
      </c>
      <c r="B30">
        <v>2</v>
      </c>
      <c r="C30" s="12">
        <v>6</v>
      </c>
      <c r="D30">
        <v>5</v>
      </c>
      <c r="E30" s="12">
        <v>980</v>
      </c>
      <c r="F30" s="12">
        <v>5</v>
      </c>
      <c r="G30" s="12">
        <v>3</v>
      </c>
      <c r="H30" s="12">
        <v>980</v>
      </c>
      <c r="I30">
        <v>1</v>
      </c>
      <c r="J30">
        <v>1</v>
      </c>
      <c r="K30" s="11">
        <v>1449.06</v>
      </c>
      <c r="L30" s="11">
        <f t="shared" ref="L30:L31" si="1">K30*-1</f>
        <v>-1449.06</v>
      </c>
    </row>
    <row r="31" spans="1:12" hidden="1" x14ac:dyDescent="0.25">
      <c r="A31">
        <v>1529</v>
      </c>
      <c r="B31">
        <v>2</v>
      </c>
      <c r="C31" s="12">
        <v>6</v>
      </c>
      <c r="D31">
        <v>4</v>
      </c>
      <c r="E31" s="12">
        <v>980</v>
      </c>
      <c r="F31" s="12">
        <v>5</v>
      </c>
      <c r="G31" s="12">
        <v>3</v>
      </c>
      <c r="H31" s="12">
        <v>980</v>
      </c>
      <c r="I31">
        <v>1</v>
      </c>
      <c r="J31">
        <v>1</v>
      </c>
      <c r="K31" s="11">
        <v>20841375.25</v>
      </c>
      <c r="L31" s="11">
        <f t="shared" si="1"/>
        <v>-20841375.25</v>
      </c>
    </row>
    <row r="32" spans="1:12" hidden="1" x14ac:dyDescent="0.25">
      <c r="A32">
        <v>1811</v>
      </c>
      <c r="B32">
        <v>1</v>
      </c>
      <c r="C32" s="12">
        <v>2</v>
      </c>
      <c r="D32">
        <v>0</v>
      </c>
      <c r="E32" s="12">
        <v>980</v>
      </c>
      <c r="F32" s="12">
        <v>5</v>
      </c>
      <c r="G32" s="12">
        <v>3</v>
      </c>
      <c r="H32" s="12">
        <v>980</v>
      </c>
      <c r="I32">
        <v>1</v>
      </c>
      <c r="J32">
        <v>1</v>
      </c>
      <c r="K32" s="11">
        <v>12779043</v>
      </c>
      <c r="L32" s="11">
        <f>K32</f>
        <v>12779043</v>
      </c>
    </row>
    <row r="33" spans="1:12" hidden="1" x14ac:dyDescent="0.25">
      <c r="A33">
        <v>1819</v>
      </c>
      <c r="B33">
        <v>1</v>
      </c>
      <c r="C33" s="12">
        <v>4</v>
      </c>
      <c r="D33">
        <v>0</v>
      </c>
      <c r="E33" s="12">
        <v>980</v>
      </c>
      <c r="F33" s="12">
        <v>5</v>
      </c>
      <c r="G33" s="12">
        <v>3</v>
      </c>
      <c r="H33" s="12">
        <v>980</v>
      </c>
      <c r="I33">
        <v>1</v>
      </c>
      <c r="J33">
        <v>1</v>
      </c>
      <c r="K33" s="11">
        <v>1743626.56</v>
      </c>
      <c r="L33" s="11">
        <f>K33</f>
        <v>1743626.56</v>
      </c>
    </row>
    <row r="34" spans="1:12" hidden="1" x14ac:dyDescent="0.25">
      <c r="A34">
        <v>1819</v>
      </c>
      <c r="B34">
        <v>1</v>
      </c>
      <c r="C34" s="12">
        <v>4</v>
      </c>
      <c r="D34">
        <v>0</v>
      </c>
      <c r="E34" s="12">
        <v>980</v>
      </c>
      <c r="F34" s="12">
        <v>5</v>
      </c>
      <c r="G34" s="12">
        <v>3</v>
      </c>
      <c r="H34" s="12">
        <v>980</v>
      </c>
      <c r="I34">
        <v>2</v>
      </c>
      <c r="J34">
        <v>1</v>
      </c>
      <c r="K34" s="11">
        <v>749396.82</v>
      </c>
      <c r="L34" s="11">
        <f>K34</f>
        <v>749396.82</v>
      </c>
    </row>
    <row r="35" spans="1:12" hidden="1" x14ac:dyDescent="0.25">
      <c r="A35">
        <v>1890</v>
      </c>
      <c r="B35">
        <v>2</v>
      </c>
      <c r="C35" s="12">
        <v>2</v>
      </c>
      <c r="D35">
        <v>0</v>
      </c>
      <c r="E35" s="12">
        <v>980</v>
      </c>
      <c r="F35" s="12">
        <v>5</v>
      </c>
      <c r="G35" s="12">
        <v>3</v>
      </c>
      <c r="H35" s="12">
        <v>980</v>
      </c>
      <c r="I35">
        <v>1</v>
      </c>
      <c r="J35">
        <v>1</v>
      </c>
      <c r="K35" s="11">
        <v>1828589.65</v>
      </c>
      <c r="L35" s="11">
        <f t="shared" ref="L35:L37" si="2">K35*-1</f>
        <v>-1828589.65</v>
      </c>
    </row>
    <row r="36" spans="1:12" hidden="1" x14ac:dyDescent="0.25">
      <c r="A36">
        <v>1890</v>
      </c>
      <c r="B36">
        <v>2</v>
      </c>
      <c r="C36" s="12">
        <v>4</v>
      </c>
      <c r="D36">
        <v>0</v>
      </c>
      <c r="E36" s="12">
        <v>980</v>
      </c>
      <c r="F36" s="12">
        <v>5</v>
      </c>
      <c r="G36" s="12">
        <v>3</v>
      </c>
      <c r="H36" s="12">
        <v>980</v>
      </c>
      <c r="I36">
        <v>1</v>
      </c>
      <c r="J36">
        <v>1</v>
      </c>
      <c r="K36" s="11">
        <v>439185.59</v>
      </c>
      <c r="L36" s="11">
        <f t="shared" si="2"/>
        <v>-439185.59</v>
      </c>
    </row>
    <row r="37" spans="1:12" hidden="1" x14ac:dyDescent="0.25">
      <c r="A37">
        <v>1890</v>
      </c>
      <c r="B37">
        <v>2</v>
      </c>
      <c r="C37" s="12">
        <v>4</v>
      </c>
      <c r="D37">
        <v>0</v>
      </c>
      <c r="E37" s="12">
        <v>980</v>
      </c>
      <c r="F37" s="12">
        <v>5</v>
      </c>
      <c r="G37" s="12">
        <v>3</v>
      </c>
      <c r="H37" s="12">
        <v>980</v>
      </c>
      <c r="I37">
        <v>2</v>
      </c>
      <c r="J37">
        <v>1</v>
      </c>
      <c r="K37" s="11">
        <v>749396.82</v>
      </c>
      <c r="L37" s="11">
        <f t="shared" si="2"/>
        <v>-749396.82</v>
      </c>
    </row>
    <row r="38" spans="1:12" hidden="1" x14ac:dyDescent="0.25">
      <c r="A38">
        <v>2063</v>
      </c>
      <c r="B38">
        <v>1</v>
      </c>
      <c r="C38" s="12">
        <v>3</v>
      </c>
      <c r="D38">
        <v>0</v>
      </c>
      <c r="E38" s="12">
        <v>840</v>
      </c>
      <c r="F38" s="12">
        <v>5</v>
      </c>
      <c r="G38" s="12">
        <v>3</v>
      </c>
      <c r="H38" s="12">
        <v>840</v>
      </c>
      <c r="I38">
        <v>1</v>
      </c>
      <c r="J38">
        <v>3</v>
      </c>
      <c r="K38" s="11">
        <v>1929241158.22</v>
      </c>
      <c r="L38" s="11">
        <f>K38</f>
        <v>1929241158.22</v>
      </c>
    </row>
    <row r="39" spans="1:12" hidden="1" x14ac:dyDescent="0.25">
      <c r="A39">
        <v>2063</v>
      </c>
      <c r="B39">
        <v>1</v>
      </c>
      <c r="C39" s="12">
        <v>3</v>
      </c>
      <c r="D39">
        <v>0</v>
      </c>
      <c r="E39" s="12">
        <v>840</v>
      </c>
      <c r="F39" s="12">
        <v>5</v>
      </c>
      <c r="G39" s="12">
        <v>3</v>
      </c>
      <c r="H39" s="12">
        <v>840</v>
      </c>
      <c r="I39">
        <v>1</v>
      </c>
      <c r="J39">
        <v>4</v>
      </c>
      <c r="K39" s="11">
        <v>5966278.4199999999</v>
      </c>
      <c r="L39" s="11">
        <f t="shared" ref="L39:L44" si="3">K39</f>
        <v>5966278.4199999999</v>
      </c>
    </row>
    <row r="40" spans="1:12" hidden="1" x14ac:dyDescent="0.25">
      <c r="A40">
        <v>2063</v>
      </c>
      <c r="B40">
        <v>1</v>
      </c>
      <c r="C40" s="12">
        <v>3</v>
      </c>
      <c r="D40">
        <v>0</v>
      </c>
      <c r="E40" s="12">
        <v>840</v>
      </c>
      <c r="F40" s="12">
        <v>5</v>
      </c>
      <c r="G40" s="12">
        <v>3</v>
      </c>
      <c r="H40" s="12">
        <v>840</v>
      </c>
      <c r="I40">
        <v>2</v>
      </c>
      <c r="J40">
        <v>3</v>
      </c>
      <c r="K40" s="11">
        <v>72716791.890000001</v>
      </c>
      <c r="L40" s="11">
        <f t="shared" si="3"/>
        <v>72716791.890000001</v>
      </c>
    </row>
    <row r="41" spans="1:12" hidden="1" x14ac:dyDescent="0.25">
      <c r="A41">
        <v>2063</v>
      </c>
      <c r="B41">
        <v>1</v>
      </c>
      <c r="C41" s="12">
        <v>3</v>
      </c>
      <c r="D41">
        <v>0</v>
      </c>
      <c r="E41" s="12">
        <v>978</v>
      </c>
      <c r="F41" s="12">
        <v>5</v>
      </c>
      <c r="G41" s="12">
        <v>3</v>
      </c>
      <c r="H41" s="12">
        <v>978</v>
      </c>
      <c r="I41">
        <v>1</v>
      </c>
      <c r="J41">
        <v>3</v>
      </c>
      <c r="K41" s="11">
        <v>421354546.70999998</v>
      </c>
      <c r="L41" s="11">
        <f t="shared" si="3"/>
        <v>421354546.70999998</v>
      </c>
    </row>
    <row r="42" spans="1:12" hidden="1" x14ac:dyDescent="0.25">
      <c r="A42">
        <v>2063</v>
      </c>
      <c r="B42">
        <v>1</v>
      </c>
      <c r="C42" s="12">
        <v>3</v>
      </c>
      <c r="D42">
        <v>0</v>
      </c>
      <c r="E42" s="12">
        <v>980</v>
      </c>
      <c r="F42" s="12">
        <v>5</v>
      </c>
      <c r="G42" s="12">
        <v>3</v>
      </c>
      <c r="H42" s="12">
        <v>980</v>
      </c>
      <c r="I42">
        <v>1</v>
      </c>
      <c r="J42">
        <v>3</v>
      </c>
      <c r="K42" s="11">
        <v>629434363.35000002</v>
      </c>
      <c r="L42" s="11">
        <f t="shared" si="3"/>
        <v>629434363.35000002</v>
      </c>
    </row>
    <row r="43" spans="1:12" hidden="1" x14ac:dyDescent="0.25">
      <c r="A43">
        <v>2063</v>
      </c>
      <c r="B43">
        <v>1</v>
      </c>
      <c r="C43" s="12">
        <v>3</v>
      </c>
      <c r="D43">
        <v>0</v>
      </c>
      <c r="E43" s="12">
        <v>980</v>
      </c>
      <c r="F43" s="12">
        <v>5</v>
      </c>
      <c r="G43" s="12">
        <v>3</v>
      </c>
      <c r="H43" s="12">
        <v>980</v>
      </c>
      <c r="I43">
        <v>1</v>
      </c>
      <c r="J43">
        <v>4</v>
      </c>
      <c r="K43" s="11">
        <v>11660000</v>
      </c>
      <c r="L43" s="11">
        <f t="shared" si="3"/>
        <v>11660000</v>
      </c>
    </row>
    <row r="44" spans="1:12" hidden="1" x14ac:dyDescent="0.25">
      <c r="A44">
        <v>2063</v>
      </c>
      <c r="B44">
        <v>1</v>
      </c>
      <c r="C44" s="12">
        <v>3</v>
      </c>
      <c r="D44">
        <v>0</v>
      </c>
      <c r="E44" s="12">
        <v>980</v>
      </c>
      <c r="F44" s="12">
        <v>5</v>
      </c>
      <c r="G44" s="12">
        <v>3</v>
      </c>
      <c r="H44" s="12">
        <v>980</v>
      </c>
      <c r="I44">
        <v>2</v>
      </c>
      <c r="J44">
        <v>3</v>
      </c>
      <c r="K44" s="11">
        <v>51400000</v>
      </c>
      <c r="L44" s="11">
        <f t="shared" si="3"/>
        <v>51400000</v>
      </c>
    </row>
    <row r="45" spans="1:12" hidden="1" x14ac:dyDescent="0.25">
      <c r="A45">
        <v>2066</v>
      </c>
      <c r="B45">
        <v>2</v>
      </c>
      <c r="C45" s="12">
        <v>1</v>
      </c>
      <c r="D45">
        <v>5</v>
      </c>
      <c r="E45" s="12">
        <v>980</v>
      </c>
      <c r="F45" s="12">
        <v>5</v>
      </c>
      <c r="G45" s="12">
        <v>3</v>
      </c>
      <c r="H45" s="12">
        <v>980</v>
      </c>
      <c r="I45">
        <v>1</v>
      </c>
      <c r="J45">
        <v>3</v>
      </c>
      <c r="K45" s="11">
        <v>5973.6</v>
      </c>
      <c r="L45" s="11">
        <f t="shared" ref="L45:L46" si="4">K45*-1</f>
        <v>-5973.6</v>
      </c>
    </row>
    <row r="46" spans="1:12" hidden="1" x14ac:dyDescent="0.25">
      <c r="A46">
        <v>2066</v>
      </c>
      <c r="B46">
        <v>2</v>
      </c>
      <c r="C46" s="12">
        <v>3</v>
      </c>
      <c r="D46">
        <v>5</v>
      </c>
      <c r="E46" s="12">
        <v>980</v>
      </c>
      <c r="F46" s="12">
        <v>5</v>
      </c>
      <c r="G46" s="12">
        <v>3</v>
      </c>
      <c r="H46" s="12">
        <v>980</v>
      </c>
      <c r="I46">
        <v>1</v>
      </c>
      <c r="J46">
        <v>3</v>
      </c>
      <c r="K46" s="11">
        <v>38887.339999999997</v>
      </c>
      <c r="L46" s="11">
        <f t="shared" si="4"/>
        <v>-38887.339999999997</v>
      </c>
    </row>
    <row r="47" spans="1:12" hidden="1" x14ac:dyDescent="0.25">
      <c r="A47">
        <v>2068</v>
      </c>
      <c r="B47">
        <v>1</v>
      </c>
      <c r="C47" s="12">
        <v>1</v>
      </c>
      <c r="D47">
        <v>2</v>
      </c>
      <c r="E47" s="12">
        <v>980</v>
      </c>
      <c r="F47" s="12">
        <v>5</v>
      </c>
      <c r="G47" s="12">
        <v>3</v>
      </c>
      <c r="H47" s="12">
        <v>980</v>
      </c>
      <c r="I47">
        <v>1</v>
      </c>
      <c r="J47">
        <v>3</v>
      </c>
      <c r="K47" s="11">
        <v>35734.01</v>
      </c>
      <c r="L47" s="11">
        <f t="shared" ref="L47:L56" si="5">K47</f>
        <v>35734.01</v>
      </c>
    </row>
    <row r="48" spans="1:12" hidden="1" x14ac:dyDescent="0.25">
      <c r="A48">
        <v>2068</v>
      </c>
      <c r="B48">
        <v>1</v>
      </c>
      <c r="C48" s="12">
        <v>3</v>
      </c>
      <c r="D48">
        <v>2</v>
      </c>
      <c r="E48" s="12">
        <v>840</v>
      </c>
      <c r="F48" s="12">
        <v>5</v>
      </c>
      <c r="G48" s="12">
        <v>3</v>
      </c>
      <c r="H48" s="12">
        <v>840</v>
      </c>
      <c r="I48">
        <v>1</v>
      </c>
      <c r="J48">
        <v>3</v>
      </c>
      <c r="K48" s="11">
        <v>12182185.68</v>
      </c>
      <c r="L48" s="11">
        <f t="shared" si="5"/>
        <v>12182185.68</v>
      </c>
    </row>
    <row r="49" spans="1:13" hidden="1" x14ac:dyDescent="0.25">
      <c r="A49">
        <v>2068</v>
      </c>
      <c r="B49">
        <v>1</v>
      </c>
      <c r="C49" s="12">
        <v>3</v>
      </c>
      <c r="D49">
        <v>2</v>
      </c>
      <c r="E49" s="12">
        <v>978</v>
      </c>
      <c r="F49" s="12">
        <v>5</v>
      </c>
      <c r="G49" s="12">
        <v>3</v>
      </c>
      <c r="H49" s="12">
        <v>978</v>
      </c>
      <c r="I49">
        <v>1</v>
      </c>
      <c r="J49">
        <v>3</v>
      </c>
      <c r="K49" s="11">
        <v>2507435.0299999998</v>
      </c>
      <c r="L49" s="11">
        <f t="shared" si="5"/>
        <v>2507435.0299999998</v>
      </c>
    </row>
    <row r="50" spans="1:13" hidden="1" x14ac:dyDescent="0.25">
      <c r="A50">
        <v>2068</v>
      </c>
      <c r="B50">
        <v>1</v>
      </c>
      <c r="C50" s="12">
        <v>3</v>
      </c>
      <c r="D50">
        <v>2</v>
      </c>
      <c r="E50" s="12">
        <v>980</v>
      </c>
      <c r="F50" s="12">
        <v>5</v>
      </c>
      <c r="G50" s="12">
        <v>3</v>
      </c>
      <c r="H50" s="12">
        <v>980</v>
      </c>
      <c r="I50">
        <v>1</v>
      </c>
      <c r="J50">
        <v>3</v>
      </c>
      <c r="K50" s="11">
        <v>8959524.4499999993</v>
      </c>
      <c r="L50" s="11">
        <f t="shared" si="5"/>
        <v>8959524.4499999993</v>
      </c>
    </row>
    <row r="51" spans="1:13" hidden="1" x14ac:dyDescent="0.25">
      <c r="A51">
        <v>2068</v>
      </c>
      <c r="B51">
        <v>1</v>
      </c>
      <c r="C51" s="12">
        <v>3</v>
      </c>
      <c r="D51">
        <v>3</v>
      </c>
      <c r="E51" s="12">
        <v>840</v>
      </c>
      <c r="F51" s="12">
        <v>5</v>
      </c>
      <c r="G51" s="12">
        <v>3</v>
      </c>
      <c r="H51" s="12">
        <v>840</v>
      </c>
      <c r="I51">
        <v>1</v>
      </c>
      <c r="J51">
        <v>3</v>
      </c>
      <c r="K51" s="11">
        <v>8696410.9600000009</v>
      </c>
      <c r="L51" s="11">
        <f t="shared" si="5"/>
        <v>8696410.9600000009</v>
      </c>
      <c r="M51">
        <v>32</v>
      </c>
    </row>
    <row r="52" spans="1:13" hidden="1" x14ac:dyDescent="0.25">
      <c r="A52">
        <v>2068</v>
      </c>
      <c r="B52">
        <v>1</v>
      </c>
      <c r="C52" s="12">
        <v>3</v>
      </c>
      <c r="D52">
        <v>3</v>
      </c>
      <c r="E52" s="12">
        <v>840</v>
      </c>
      <c r="F52" s="12">
        <v>5</v>
      </c>
      <c r="G52" s="12">
        <v>3</v>
      </c>
      <c r="H52" s="12">
        <v>840</v>
      </c>
      <c r="I52">
        <v>2</v>
      </c>
      <c r="J52">
        <v>3</v>
      </c>
      <c r="K52" s="11">
        <v>1028203.68</v>
      </c>
      <c r="L52" s="11">
        <f t="shared" si="5"/>
        <v>1028203.68</v>
      </c>
      <c r="M52">
        <v>33</v>
      </c>
    </row>
    <row r="53" spans="1:13" hidden="1" x14ac:dyDescent="0.25">
      <c r="A53">
        <v>2068</v>
      </c>
      <c r="B53">
        <v>1</v>
      </c>
      <c r="C53" s="12">
        <v>3</v>
      </c>
      <c r="D53">
        <v>3</v>
      </c>
      <c r="E53" s="12">
        <v>978</v>
      </c>
      <c r="F53" s="12">
        <v>5</v>
      </c>
      <c r="G53" s="12">
        <v>3</v>
      </c>
      <c r="H53" s="12">
        <v>978</v>
      </c>
      <c r="I53">
        <v>1</v>
      </c>
      <c r="J53">
        <v>3</v>
      </c>
      <c r="K53" s="11">
        <v>1572611.05</v>
      </c>
      <c r="L53" s="11">
        <f t="shared" si="5"/>
        <v>1572611.05</v>
      </c>
      <c r="M53">
        <v>32</v>
      </c>
    </row>
    <row r="54" spans="1:13" hidden="1" x14ac:dyDescent="0.25">
      <c r="A54">
        <v>2068</v>
      </c>
      <c r="B54">
        <v>1</v>
      </c>
      <c r="C54" s="12">
        <v>3</v>
      </c>
      <c r="D54">
        <v>3</v>
      </c>
      <c r="E54" s="12">
        <v>978</v>
      </c>
      <c r="F54" s="12">
        <v>5</v>
      </c>
      <c r="G54" s="12">
        <v>3</v>
      </c>
      <c r="H54" s="12">
        <v>978</v>
      </c>
      <c r="I54">
        <v>2</v>
      </c>
      <c r="J54">
        <v>3</v>
      </c>
      <c r="K54" s="11">
        <v>1768.73</v>
      </c>
      <c r="L54" s="11">
        <f t="shared" si="5"/>
        <v>1768.73</v>
      </c>
      <c r="M54">
        <v>33</v>
      </c>
    </row>
    <row r="55" spans="1:13" hidden="1" x14ac:dyDescent="0.25">
      <c r="A55">
        <v>2068</v>
      </c>
      <c r="B55">
        <v>1</v>
      </c>
      <c r="C55" s="12">
        <v>3</v>
      </c>
      <c r="D55">
        <v>3</v>
      </c>
      <c r="E55" s="12">
        <v>980</v>
      </c>
      <c r="F55" s="12">
        <v>5</v>
      </c>
      <c r="G55" s="12">
        <v>3</v>
      </c>
      <c r="H55" s="12">
        <v>980</v>
      </c>
      <c r="I55">
        <v>1</v>
      </c>
      <c r="J55">
        <v>3</v>
      </c>
      <c r="K55" s="11">
        <v>3955576.66</v>
      </c>
      <c r="L55" s="11">
        <f t="shared" si="5"/>
        <v>3955576.66</v>
      </c>
      <c r="M55">
        <v>32</v>
      </c>
    </row>
    <row r="56" spans="1:13" hidden="1" x14ac:dyDescent="0.25">
      <c r="A56">
        <v>2068</v>
      </c>
      <c r="B56">
        <v>1</v>
      </c>
      <c r="C56" s="12">
        <v>3</v>
      </c>
      <c r="D56">
        <v>3</v>
      </c>
      <c r="E56" s="12">
        <v>980</v>
      </c>
      <c r="F56" s="12">
        <v>5</v>
      </c>
      <c r="G56" s="12">
        <v>3</v>
      </c>
      <c r="H56" s="12">
        <v>980</v>
      </c>
      <c r="I56">
        <v>2</v>
      </c>
      <c r="J56">
        <v>3</v>
      </c>
      <c r="K56" s="11">
        <v>802191.78</v>
      </c>
      <c r="L56" s="11">
        <f t="shared" si="5"/>
        <v>802191.78</v>
      </c>
      <c r="M56">
        <v>33</v>
      </c>
    </row>
    <row r="57" spans="1:13" hidden="1" x14ac:dyDescent="0.25">
      <c r="A57">
        <v>2069</v>
      </c>
      <c r="B57">
        <v>2</v>
      </c>
      <c r="C57" s="12">
        <v>3</v>
      </c>
      <c r="D57">
        <v>2</v>
      </c>
      <c r="E57" s="12">
        <v>840</v>
      </c>
      <c r="F57" s="12">
        <v>5</v>
      </c>
      <c r="G57" s="12">
        <v>3</v>
      </c>
      <c r="H57" s="12">
        <v>840</v>
      </c>
      <c r="I57">
        <v>1</v>
      </c>
      <c r="J57">
        <v>3</v>
      </c>
      <c r="K57" s="11">
        <v>716595.12</v>
      </c>
      <c r="L57" s="11">
        <f t="shared" ref="L57:L73" si="6">K57*-1</f>
        <v>-716595.12</v>
      </c>
    </row>
    <row r="58" spans="1:13" hidden="1" x14ac:dyDescent="0.25">
      <c r="A58">
        <v>2069</v>
      </c>
      <c r="B58">
        <v>2</v>
      </c>
      <c r="C58" s="12">
        <v>3</v>
      </c>
      <c r="D58">
        <v>2</v>
      </c>
      <c r="E58" s="12">
        <v>840</v>
      </c>
      <c r="F58" s="12">
        <v>9</v>
      </c>
      <c r="G58" s="12">
        <v>3</v>
      </c>
      <c r="H58" s="12">
        <v>840</v>
      </c>
      <c r="I58">
        <v>2</v>
      </c>
      <c r="J58">
        <v>3</v>
      </c>
      <c r="K58" s="11">
        <v>582630.06000000006</v>
      </c>
      <c r="L58" s="11">
        <f t="shared" si="6"/>
        <v>-582630.06000000006</v>
      </c>
    </row>
    <row r="59" spans="1:13" hidden="1" x14ac:dyDescent="0.25">
      <c r="A59">
        <v>2069</v>
      </c>
      <c r="B59">
        <v>2</v>
      </c>
      <c r="C59" s="12">
        <v>3</v>
      </c>
      <c r="D59">
        <v>2</v>
      </c>
      <c r="E59" s="12">
        <v>978</v>
      </c>
      <c r="F59" s="12">
        <v>5</v>
      </c>
      <c r="G59" s="12">
        <v>3</v>
      </c>
      <c r="H59" s="12">
        <v>978</v>
      </c>
      <c r="I59">
        <v>1</v>
      </c>
      <c r="J59">
        <v>3</v>
      </c>
      <c r="K59" s="11">
        <v>269336.71999999997</v>
      </c>
      <c r="L59" s="11">
        <f t="shared" si="6"/>
        <v>-269336.71999999997</v>
      </c>
    </row>
    <row r="60" spans="1:13" hidden="1" x14ac:dyDescent="0.25">
      <c r="A60">
        <v>2069</v>
      </c>
      <c r="B60">
        <v>2</v>
      </c>
      <c r="C60" s="12">
        <v>3</v>
      </c>
      <c r="D60">
        <v>2</v>
      </c>
      <c r="E60" s="12">
        <v>978</v>
      </c>
      <c r="F60" s="12">
        <v>9</v>
      </c>
      <c r="G60" s="12">
        <v>3</v>
      </c>
      <c r="H60" s="12">
        <v>978</v>
      </c>
      <c r="I60">
        <v>2</v>
      </c>
      <c r="J60">
        <v>3</v>
      </c>
      <c r="K60" s="11">
        <v>26262.82</v>
      </c>
      <c r="L60" s="11">
        <f t="shared" si="6"/>
        <v>-26262.82</v>
      </c>
    </row>
    <row r="61" spans="1:13" hidden="1" x14ac:dyDescent="0.25">
      <c r="A61">
        <v>2069</v>
      </c>
      <c r="B61">
        <v>2</v>
      </c>
      <c r="C61" s="12">
        <v>3</v>
      </c>
      <c r="D61">
        <v>2</v>
      </c>
      <c r="E61" s="12">
        <v>980</v>
      </c>
      <c r="F61" s="12">
        <v>5</v>
      </c>
      <c r="G61" s="12">
        <v>3</v>
      </c>
      <c r="H61" s="12">
        <v>980</v>
      </c>
      <c r="I61">
        <v>1</v>
      </c>
      <c r="J61">
        <v>3</v>
      </c>
      <c r="K61" s="11">
        <v>1853488.84</v>
      </c>
      <c r="L61" s="11">
        <f t="shared" si="6"/>
        <v>-1853488.84</v>
      </c>
    </row>
    <row r="62" spans="1:13" hidden="1" x14ac:dyDescent="0.25">
      <c r="A62">
        <v>2069</v>
      </c>
      <c r="B62">
        <v>2</v>
      </c>
      <c r="C62" s="12">
        <v>3</v>
      </c>
      <c r="D62">
        <v>2</v>
      </c>
      <c r="E62" s="12">
        <v>980</v>
      </c>
      <c r="F62" s="12">
        <v>9</v>
      </c>
      <c r="G62" s="12">
        <v>3</v>
      </c>
      <c r="H62" s="12">
        <v>980</v>
      </c>
      <c r="I62">
        <v>2</v>
      </c>
      <c r="J62">
        <v>3</v>
      </c>
      <c r="K62" s="11">
        <v>177067.18</v>
      </c>
      <c r="L62" s="11">
        <f t="shared" si="6"/>
        <v>-177067.18</v>
      </c>
    </row>
    <row r="63" spans="1:13" x14ac:dyDescent="0.25">
      <c r="A63">
        <v>2069</v>
      </c>
      <c r="B63">
        <v>2</v>
      </c>
      <c r="C63" s="12">
        <v>3</v>
      </c>
      <c r="D63">
        <v>3</v>
      </c>
      <c r="E63" s="12">
        <v>840</v>
      </c>
      <c r="F63" s="12">
        <v>5</v>
      </c>
      <c r="G63" s="12">
        <v>3</v>
      </c>
      <c r="H63" s="12">
        <v>840</v>
      </c>
      <c r="I63">
        <v>2</v>
      </c>
      <c r="J63">
        <v>3</v>
      </c>
      <c r="K63" s="11">
        <v>17619.650000000001</v>
      </c>
      <c r="L63" s="11">
        <f t="shared" si="6"/>
        <v>-17619.650000000001</v>
      </c>
      <c r="M63">
        <v>34</v>
      </c>
    </row>
    <row r="64" spans="1:13" x14ac:dyDescent="0.25">
      <c r="A64">
        <v>2069</v>
      </c>
      <c r="B64">
        <v>2</v>
      </c>
      <c r="C64" s="12">
        <v>3</v>
      </c>
      <c r="D64">
        <v>3</v>
      </c>
      <c r="E64" s="12">
        <v>978</v>
      </c>
      <c r="F64" s="12">
        <v>9</v>
      </c>
      <c r="G64" s="12">
        <v>3</v>
      </c>
      <c r="H64" s="12">
        <v>978</v>
      </c>
      <c r="I64">
        <v>2</v>
      </c>
      <c r="J64">
        <v>3</v>
      </c>
      <c r="K64" s="11">
        <v>4048.28</v>
      </c>
      <c r="L64" s="11">
        <f t="shared" si="6"/>
        <v>-4048.28</v>
      </c>
      <c r="M64">
        <v>34</v>
      </c>
    </row>
    <row r="65" spans="1:13" x14ac:dyDescent="0.25">
      <c r="A65">
        <v>2069</v>
      </c>
      <c r="B65">
        <v>2</v>
      </c>
      <c r="C65" s="12">
        <v>3</v>
      </c>
      <c r="D65">
        <v>3</v>
      </c>
      <c r="E65" s="12">
        <v>980</v>
      </c>
      <c r="F65" s="12">
        <v>5</v>
      </c>
      <c r="G65" s="12">
        <v>3</v>
      </c>
      <c r="H65" s="12">
        <v>980</v>
      </c>
      <c r="I65">
        <v>2</v>
      </c>
      <c r="J65">
        <v>3</v>
      </c>
      <c r="K65" s="11">
        <v>7022.31</v>
      </c>
      <c r="L65" s="11">
        <f t="shared" si="6"/>
        <v>-7022.31</v>
      </c>
      <c r="M65">
        <v>34</v>
      </c>
    </row>
    <row r="66" spans="1:13" x14ac:dyDescent="0.25">
      <c r="A66">
        <v>2069</v>
      </c>
      <c r="B66">
        <v>2</v>
      </c>
      <c r="C66" s="12">
        <v>3</v>
      </c>
      <c r="D66">
        <v>3</v>
      </c>
      <c r="E66" s="12">
        <v>980</v>
      </c>
      <c r="F66" s="12">
        <v>9</v>
      </c>
      <c r="G66" s="12">
        <v>3</v>
      </c>
      <c r="H66" s="12">
        <v>980</v>
      </c>
      <c r="I66">
        <v>2</v>
      </c>
      <c r="J66">
        <v>3</v>
      </c>
      <c r="K66" s="11">
        <v>6474.94</v>
      </c>
      <c r="L66" s="11">
        <f t="shared" si="6"/>
        <v>-6474.94</v>
      </c>
      <c r="M66">
        <v>34</v>
      </c>
    </row>
    <row r="67" spans="1:13" hidden="1" x14ac:dyDescent="0.25">
      <c r="A67">
        <v>2069</v>
      </c>
      <c r="B67">
        <v>2</v>
      </c>
      <c r="C67" s="12">
        <v>3</v>
      </c>
      <c r="D67">
        <v>4</v>
      </c>
      <c r="E67" s="12">
        <v>840</v>
      </c>
      <c r="F67" s="12">
        <v>5</v>
      </c>
      <c r="G67" s="12">
        <v>3</v>
      </c>
      <c r="H67" s="12">
        <v>840</v>
      </c>
      <c r="I67">
        <v>1</v>
      </c>
      <c r="J67">
        <v>3</v>
      </c>
      <c r="K67" s="11">
        <v>86665320.700000003</v>
      </c>
      <c r="L67" s="11">
        <f t="shared" si="6"/>
        <v>-86665320.700000003</v>
      </c>
    </row>
    <row r="68" spans="1:13" hidden="1" x14ac:dyDescent="0.25">
      <c r="A68">
        <v>2069</v>
      </c>
      <c r="B68">
        <v>2</v>
      </c>
      <c r="C68" s="12">
        <v>3</v>
      </c>
      <c r="D68">
        <v>4</v>
      </c>
      <c r="E68" s="12">
        <v>840</v>
      </c>
      <c r="F68" s="12">
        <v>5</v>
      </c>
      <c r="G68" s="12">
        <v>3</v>
      </c>
      <c r="H68" s="12">
        <v>840</v>
      </c>
      <c r="I68">
        <v>1</v>
      </c>
      <c r="J68">
        <v>4</v>
      </c>
      <c r="K68" s="11">
        <v>154705.32999999999</v>
      </c>
      <c r="L68" s="11">
        <f t="shared" si="6"/>
        <v>-154705.32999999999</v>
      </c>
    </row>
    <row r="69" spans="1:13" hidden="1" x14ac:dyDescent="0.25">
      <c r="A69">
        <v>2069</v>
      </c>
      <c r="B69">
        <v>2</v>
      </c>
      <c r="C69" s="12">
        <v>3</v>
      </c>
      <c r="D69">
        <v>4</v>
      </c>
      <c r="E69" s="12">
        <v>840</v>
      </c>
      <c r="F69" s="12">
        <v>5</v>
      </c>
      <c r="G69" s="12">
        <v>3</v>
      </c>
      <c r="H69" s="12">
        <v>840</v>
      </c>
      <c r="I69">
        <v>2</v>
      </c>
      <c r="J69">
        <v>3</v>
      </c>
      <c r="K69" s="11">
        <v>46533593.289999999</v>
      </c>
      <c r="L69" s="11">
        <f t="shared" si="6"/>
        <v>-46533593.289999999</v>
      </c>
    </row>
    <row r="70" spans="1:13" hidden="1" x14ac:dyDescent="0.25">
      <c r="A70">
        <v>2069</v>
      </c>
      <c r="B70">
        <v>2</v>
      </c>
      <c r="C70" s="12">
        <v>3</v>
      </c>
      <c r="D70">
        <v>4</v>
      </c>
      <c r="E70" s="12">
        <v>978</v>
      </c>
      <c r="F70" s="12">
        <v>5</v>
      </c>
      <c r="G70" s="12">
        <v>3</v>
      </c>
      <c r="H70" s="12">
        <v>978</v>
      </c>
      <c r="I70">
        <v>1</v>
      </c>
      <c r="J70">
        <v>3</v>
      </c>
      <c r="K70" s="11">
        <v>34097044.899999999</v>
      </c>
      <c r="L70" s="11">
        <f t="shared" si="6"/>
        <v>-34097044.899999999</v>
      </c>
    </row>
    <row r="71" spans="1:13" hidden="1" x14ac:dyDescent="0.25">
      <c r="A71">
        <v>2069</v>
      </c>
      <c r="B71">
        <v>2</v>
      </c>
      <c r="C71" s="12">
        <v>3</v>
      </c>
      <c r="D71">
        <v>4</v>
      </c>
      <c r="E71" s="12">
        <v>980</v>
      </c>
      <c r="F71" s="12">
        <v>5</v>
      </c>
      <c r="G71" s="12">
        <v>3</v>
      </c>
      <c r="H71" s="12">
        <v>980</v>
      </c>
      <c r="I71">
        <v>1</v>
      </c>
      <c r="J71">
        <v>3</v>
      </c>
      <c r="K71" s="11">
        <v>75813129.469999999</v>
      </c>
      <c r="L71" s="11">
        <f t="shared" si="6"/>
        <v>-75813129.469999999</v>
      </c>
    </row>
    <row r="72" spans="1:13" hidden="1" x14ac:dyDescent="0.25">
      <c r="A72">
        <v>2069</v>
      </c>
      <c r="B72">
        <v>2</v>
      </c>
      <c r="C72" s="12">
        <v>3</v>
      </c>
      <c r="D72">
        <v>4</v>
      </c>
      <c r="E72" s="12">
        <v>980</v>
      </c>
      <c r="F72" s="12">
        <v>5</v>
      </c>
      <c r="G72" s="12">
        <v>3</v>
      </c>
      <c r="H72" s="12">
        <v>980</v>
      </c>
      <c r="I72">
        <v>1</v>
      </c>
      <c r="J72">
        <v>4</v>
      </c>
      <c r="K72" s="11">
        <v>19450.509999999998</v>
      </c>
      <c r="L72" s="11">
        <f t="shared" si="6"/>
        <v>-19450.509999999998</v>
      </c>
    </row>
    <row r="73" spans="1:13" hidden="1" x14ac:dyDescent="0.25">
      <c r="A73">
        <v>2069</v>
      </c>
      <c r="B73">
        <v>2</v>
      </c>
      <c r="C73" s="12">
        <v>3</v>
      </c>
      <c r="D73">
        <v>4</v>
      </c>
      <c r="E73" s="12">
        <v>980</v>
      </c>
      <c r="F73" s="12">
        <v>5</v>
      </c>
      <c r="G73" s="12">
        <v>3</v>
      </c>
      <c r="H73" s="12">
        <v>980</v>
      </c>
      <c r="I73">
        <v>2</v>
      </c>
      <c r="J73">
        <v>3</v>
      </c>
      <c r="K73" s="11">
        <v>51960564.969999999</v>
      </c>
      <c r="L73" s="11">
        <f t="shared" si="6"/>
        <v>-51960564.969999999</v>
      </c>
    </row>
    <row r="74" spans="1:13" hidden="1" x14ac:dyDescent="0.25">
      <c r="A74">
        <v>2071</v>
      </c>
      <c r="B74">
        <v>1</v>
      </c>
      <c r="C74" s="12">
        <v>1</v>
      </c>
      <c r="D74">
        <v>0</v>
      </c>
      <c r="E74" s="12">
        <v>980</v>
      </c>
      <c r="F74" s="12">
        <v>5</v>
      </c>
      <c r="G74" s="12">
        <v>3</v>
      </c>
      <c r="H74" s="12">
        <v>980</v>
      </c>
      <c r="I74">
        <v>1</v>
      </c>
      <c r="J74">
        <v>3</v>
      </c>
      <c r="K74" s="11">
        <v>423148.49</v>
      </c>
      <c r="L74" s="11">
        <f t="shared" ref="L74:L77" si="7">K74</f>
        <v>423148.49</v>
      </c>
    </row>
    <row r="75" spans="1:13" hidden="1" x14ac:dyDescent="0.25">
      <c r="A75">
        <v>2078</v>
      </c>
      <c r="B75">
        <v>1</v>
      </c>
      <c r="C75" s="12">
        <v>1</v>
      </c>
      <c r="D75">
        <v>2</v>
      </c>
      <c r="E75" s="12">
        <v>980</v>
      </c>
      <c r="F75" s="12">
        <v>5</v>
      </c>
      <c r="G75" s="12">
        <v>3</v>
      </c>
      <c r="H75" s="12">
        <v>980</v>
      </c>
      <c r="I75">
        <v>1</v>
      </c>
      <c r="J75">
        <v>3</v>
      </c>
      <c r="K75" s="11">
        <v>4525.66</v>
      </c>
      <c r="L75" s="11">
        <f t="shared" si="7"/>
        <v>4525.66</v>
      </c>
    </row>
    <row r="76" spans="1:13" hidden="1" x14ac:dyDescent="0.25">
      <c r="A76">
        <v>2083</v>
      </c>
      <c r="B76">
        <v>1</v>
      </c>
      <c r="C76" s="12">
        <v>2</v>
      </c>
      <c r="D76">
        <v>0</v>
      </c>
      <c r="E76" s="12">
        <v>980</v>
      </c>
      <c r="F76" s="12">
        <v>5</v>
      </c>
      <c r="G76" s="12">
        <v>3</v>
      </c>
      <c r="H76" s="12">
        <v>980</v>
      </c>
      <c r="I76">
        <v>1</v>
      </c>
      <c r="J76">
        <v>3</v>
      </c>
      <c r="K76" s="11">
        <v>81938632</v>
      </c>
      <c r="L76" s="11">
        <f t="shared" si="7"/>
        <v>81938632</v>
      </c>
    </row>
    <row r="77" spans="1:13" hidden="1" x14ac:dyDescent="0.25">
      <c r="A77">
        <v>2083</v>
      </c>
      <c r="B77">
        <v>1</v>
      </c>
      <c r="C77" s="12">
        <v>2</v>
      </c>
      <c r="D77">
        <v>0</v>
      </c>
      <c r="E77" s="12">
        <v>980</v>
      </c>
      <c r="F77" s="12">
        <v>5</v>
      </c>
      <c r="G77" s="12">
        <v>3</v>
      </c>
      <c r="H77" s="12">
        <v>980</v>
      </c>
      <c r="I77">
        <v>1</v>
      </c>
      <c r="J77">
        <v>4</v>
      </c>
      <c r="K77" s="11">
        <v>2530826.81</v>
      </c>
      <c r="L77" s="11">
        <f t="shared" si="7"/>
        <v>2530826.81</v>
      </c>
    </row>
    <row r="78" spans="1:13" hidden="1" x14ac:dyDescent="0.25">
      <c r="A78">
        <v>2086</v>
      </c>
      <c r="B78">
        <v>2</v>
      </c>
      <c r="C78" s="12">
        <v>2</v>
      </c>
      <c r="D78">
        <v>5</v>
      </c>
      <c r="E78" s="12">
        <v>980</v>
      </c>
      <c r="F78" s="12">
        <v>5</v>
      </c>
      <c r="G78" s="12">
        <v>3</v>
      </c>
      <c r="H78" s="12">
        <v>980</v>
      </c>
      <c r="I78">
        <v>1</v>
      </c>
      <c r="J78">
        <v>3</v>
      </c>
      <c r="K78" s="11">
        <v>56380.83</v>
      </c>
      <c r="L78" s="11">
        <f t="shared" ref="L78:L79" si="8">K78*-1</f>
        <v>-56380.83</v>
      </c>
    </row>
    <row r="79" spans="1:13" hidden="1" x14ac:dyDescent="0.25">
      <c r="A79">
        <v>2086</v>
      </c>
      <c r="B79">
        <v>2</v>
      </c>
      <c r="C79" s="12">
        <v>2</v>
      </c>
      <c r="D79">
        <v>5</v>
      </c>
      <c r="E79" s="12">
        <v>980</v>
      </c>
      <c r="F79" s="12">
        <v>5</v>
      </c>
      <c r="G79" s="12">
        <v>3</v>
      </c>
      <c r="H79" s="12">
        <v>980</v>
      </c>
      <c r="I79">
        <v>1</v>
      </c>
      <c r="J79">
        <v>4</v>
      </c>
      <c r="K79" s="11">
        <v>608.05999999999995</v>
      </c>
      <c r="L79" s="11">
        <f t="shared" si="8"/>
        <v>-608.05999999999995</v>
      </c>
    </row>
    <row r="80" spans="1:13" hidden="1" x14ac:dyDescent="0.25">
      <c r="A80">
        <v>2088</v>
      </c>
      <c r="B80">
        <v>1</v>
      </c>
      <c r="C80" s="12">
        <v>2</v>
      </c>
      <c r="D80">
        <v>2</v>
      </c>
      <c r="E80" s="12">
        <v>980</v>
      </c>
      <c r="F80" s="12">
        <v>5</v>
      </c>
      <c r="G80" s="12">
        <v>3</v>
      </c>
      <c r="H80" s="12">
        <v>980</v>
      </c>
      <c r="I80">
        <v>1</v>
      </c>
      <c r="J80">
        <v>3</v>
      </c>
      <c r="K80" s="11">
        <v>1371809.51</v>
      </c>
      <c r="L80" s="11">
        <f t="shared" ref="L80:L81" si="9">K80</f>
        <v>1371809.51</v>
      </c>
    </row>
    <row r="81" spans="1:13" hidden="1" x14ac:dyDescent="0.25">
      <c r="A81">
        <v>2088</v>
      </c>
      <c r="B81">
        <v>1</v>
      </c>
      <c r="C81" s="12">
        <v>2</v>
      </c>
      <c r="D81">
        <v>2</v>
      </c>
      <c r="E81" s="12">
        <v>980</v>
      </c>
      <c r="F81" s="12">
        <v>5</v>
      </c>
      <c r="G81" s="12">
        <v>3</v>
      </c>
      <c r="H81" s="12">
        <v>980</v>
      </c>
      <c r="I81">
        <v>1</v>
      </c>
      <c r="J81">
        <v>4</v>
      </c>
      <c r="K81" s="11">
        <v>50530.67</v>
      </c>
      <c r="L81" s="11">
        <f t="shared" si="9"/>
        <v>50530.67</v>
      </c>
    </row>
    <row r="82" spans="1:13" hidden="1" x14ac:dyDescent="0.25">
      <c r="A82">
        <v>2089</v>
      </c>
      <c r="B82">
        <v>2</v>
      </c>
      <c r="C82" s="12">
        <v>2</v>
      </c>
      <c r="D82">
        <v>2</v>
      </c>
      <c r="E82" s="12">
        <v>980</v>
      </c>
      <c r="F82" s="12">
        <v>5</v>
      </c>
      <c r="G82" s="12">
        <v>3</v>
      </c>
      <c r="H82" s="12">
        <v>980</v>
      </c>
      <c r="I82">
        <v>1</v>
      </c>
      <c r="J82">
        <v>3</v>
      </c>
      <c r="K82" s="11">
        <v>39096.85</v>
      </c>
      <c r="L82" s="11">
        <f t="shared" ref="L82:L85" si="10">K82*-1</f>
        <v>-39096.85</v>
      </c>
    </row>
    <row r="83" spans="1:13" hidden="1" x14ac:dyDescent="0.25">
      <c r="A83">
        <v>2089</v>
      </c>
      <c r="B83">
        <v>2</v>
      </c>
      <c r="C83" s="12">
        <v>2</v>
      </c>
      <c r="D83">
        <v>2</v>
      </c>
      <c r="E83" s="12">
        <v>980</v>
      </c>
      <c r="F83" s="12">
        <v>5</v>
      </c>
      <c r="G83" s="12">
        <v>3</v>
      </c>
      <c r="H83" s="12">
        <v>980</v>
      </c>
      <c r="I83">
        <v>1</v>
      </c>
      <c r="J83">
        <v>4</v>
      </c>
      <c r="K83" s="11">
        <v>4901.58</v>
      </c>
      <c r="L83" s="11">
        <f t="shared" si="10"/>
        <v>-4901.58</v>
      </c>
    </row>
    <row r="84" spans="1:13" hidden="1" x14ac:dyDescent="0.25">
      <c r="A84">
        <v>2089</v>
      </c>
      <c r="B84">
        <v>2</v>
      </c>
      <c r="C84" s="12">
        <v>2</v>
      </c>
      <c r="D84">
        <v>4</v>
      </c>
      <c r="E84" s="12">
        <v>980</v>
      </c>
      <c r="F84" s="12">
        <v>5</v>
      </c>
      <c r="G84" s="12">
        <v>3</v>
      </c>
      <c r="H84" s="12">
        <v>980</v>
      </c>
      <c r="I84">
        <v>1</v>
      </c>
      <c r="J84">
        <v>3</v>
      </c>
      <c r="K84" s="11">
        <v>2470990.38</v>
      </c>
      <c r="L84" s="11">
        <f t="shared" si="10"/>
        <v>-2470990.38</v>
      </c>
    </row>
    <row r="85" spans="1:13" hidden="1" x14ac:dyDescent="0.25">
      <c r="A85">
        <v>2089</v>
      </c>
      <c r="B85">
        <v>2</v>
      </c>
      <c r="C85" s="12">
        <v>2</v>
      </c>
      <c r="D85">
        <v>4</v>
      </c>
      <c r="E85" s="12">
        <v>980</v>
      </c>
      <c r="F85" s="12">
        <v>5</v>
      </c>
      <c r="G85" s="12">
        <v>3</v>
      </c>
      <c r="H85" s="12">
        <v>980</v>
      </c>
      <c r="I85">
        <v>1</v>
      </c>
      <c r="J85">
        <v>4</v>
      </c>
      <c r="K85" s="11">
        <v>253769.94</v>
      </c>
      <c r="L85" s="11">
        <f t="shared" si="10"/>
        <v>-253769.94</v>
      </c>
    </row>
    <row r="86" spans="1:13" hidden="1" x14ac:dyDescent="0.25">
      <c r="A86">
        <v>2203</v>
      </c>
      <c r="B86">
        <v>1</v>
      </c>
      <c r="C86" s="12">
        <v>1</v>
      </c>
      <c r="D86">
        <v>0</v>
      </c>
      <c r="E86" s="12">
        <v>840</v>
      </c>
      <c r="F86" s="12">
        <v>5</v>
      </c>
      <c r="G86" s="12">
        <v>3</v>
      </c>
      <c r="H86" s="12">
        <v>840</v>
      </c>
      <c r="I86">
        <v>2</v>
      </c>
      <c r="J86">
        <v>5</v>
      </c>
      <c r="K86" s="11">
        <v>53823.46</v>
      </c>
      <c r="L86" s="11">
        <f t="shared" ref="L86:L88" si="11">K86</f>
        <v>53823.46</v>
      </c>
    </row>
    <row r="87" spans="1:13" hidden="1" x14ac:dyDescent="0.25">
      <c r="A87">
        <v>2203</v>
      </c>
      <c r="B87">
        <v>1</v>
      </c>
      <c r="C87" s="12">
        <v>1</v>
      </c>
      <c r="D87">
        <v>0</v>
      </c>
      <c r="E87" s="12">
        <v>980</v>
      </c>
      <c r="F87" s="12">
        <v>5</v>
      </c>
      <c r="G87" s="12">
        <v>3</v>
      </c>
      <c r="H87" s="12">
        <v>980</v>
      </c>
      <c r="I87">
        <v>1</v>
      </c>
      <c r="J87">
        <v>5</v>
      </c>
      <c r="K87" s="11">
        <v>38207776.18</v>
      </c>
      <c r="L87" s="11">
        <f t="shared" si="11"/>
        <v>38207776.18</v>
      </c>
    </row>
    <row r="88" spans="1:13" hidden="1" x14ac:dyDescent="0.25">
      <c r="A88">
        <v>2203</v>
      </c>
      <c r="B88">
        <v>1</v>
      </c>
      <c r="C88" s="12">
        <v>1</v>
      </c>
      <c r="D88">
        <v>0</v>
      </c>
      <c r="E88" s="12">
        <v>980</v>
      </c>
      <c r="F88" s="12">
        <v>5</v>
      </c>
      <c r="G88" s="12">
        <v>3</v>
      </c>
      <c r="H88" s="12">
        <v>980</v>
      </c>
      <c r="I88">
        <v>2</v>
      </c>
      <c r="J88">
        <v>5</v>
      </c>
      <c r="K88" s="11">
        <v>587786.05000000005</v>
      </c>
      <c r="L88" s="11">
        <f t="shared" si="11"/>
        <v>587786.05000000005</v>
      </c>
    </row>
    <row r="89" spans="1:13" hidden="1" x14ac:dyDescent="0.25">
      <c r="A89">
        <v>2206</v>
      </c>
      <c r="B89">
        <v>2</v>
      </c>
      <c r="C89" s="12">
        <v>1</v>
      </c>
      <c r="D89">
        <v>5</v>
      </c>
      <c r="E89" s="12">
        <v>980</v>
      </c>
      <c r="F89" s="12">
        <v>5</v>
      </c>
      <c r="G89" s="12">
        <v>3</v>
      </c>
      <c r="H89" s="12">
        <v>980</v>
      </c>
      <c r="I89">
        <v>1</v>
      </c>
      <c r="J89">
        <v>5</v>
      </c>
      <c r="K89" s="11">
        <v>658919.84</v>
      </c>
      <c r="L89" s="11">
        <f t="shared" ref="L89:L90" si="12">K89*-1</f>
        <v>-658919.84</v>
      </c>
    </row>
    <row r="90" spans="1:13" hidden="1" x14ac:dyDescent="0.25">
      <c r="A90">
        <v>2206</v>
      </c>
      <c r="B90">
        <v>2</v>
      </c>
      <c r="C90" s="12">
        <v>1</v>
      </c>
      <c r="D90">
        <v>5</v>
      </c>
      <c r="E90" s="12">
        <v>980</v>
      </c>
      <c r="F90" s="12">
        <v>5</v>
      </c>
      <c r="G90" s="12">
        <v>3</v>
      </c>
      <c r="H90" s="12">
        <v>980</v>
      </c>
      <c r="I90">
        <v>2</v>
      </c>
      <c r="J90">
        <v>5</v>
      </c>
      <c r="K90" s="11">
        <v>24.97</v>
      </c>
      <c r="L90" s="11">
        <f t="shared" si="12"/>
        <v>-24.97</v>
      </c>
    </row>
    <row r="91" spans="1:13" hidden="1" x14ac:dyDescent="0.25">
      <c r="A91">
        <v>2208</v>
      </c>
      <c r="B91">
        <v>1</v>
      </c>
      <c r="C91" s="12">
        <v>1</v>
      </c>
      <c r="D91">
        <v>2</v>
      </c>
      <c r="E91" s="12">
        <v>980</v>
      </c>
      <c r="F91" s="12">
        <v>5</v>
      </c>
      <c r="G91" s="12">
        <v>3</v>
      </c>
      <c r="H91" s="12">
        <v>980</v>
      </c>
      <c r="I91">
        <v>1</v>
      </c>
      <c r="J91">
        <v>5</v>
      </c>
      <c r="K91" s="11">
        <v>317524.21000000002</v>
      </c>
      <c r="L91" s="11">
        <f t="shared" ref="L91:L93" si="13">K91</f>
        <v>317524.21000000002</v>
      </c>
    </row>
    <row r="92" spans="1:13" hidden="1" x14ac:dyDescent="0.25">
      <c r="A92">
        <v>2208</v>
      </c>
      <c r="B92">
        <v>1</v>
      </c>
      <c r="C92" s="12">
        <v>1</v>
      </c>
      <c r="D92">
        <v>3</v>
      </c>
      <c r="E92" s="12">
        <v>980</v>
      </c>
      <c r="F92" s="12">
        <v>5</v>
      </c>
      <c r="G92" s="12">
        <v>3</v>
      </c>
      <c r="H92" s="12">
        <v>980</v>
      </c>
      <c r="I92">
        <v>1</v>
      </c>
      <c r="J92">
        <v>5</v>
      </c>
      <c r="K92" s="11">
        <v>469990.47</v>
      </c>
      <c r="L92" s="11">
        <f t="shared" si="13"/>
        <v>469990.47</v>
      </c>
      <c r="M92">
        <v>32</v>
      </c>
    </row>
    <row r="93" spans="1:13" hidden="1" x14ac:dyDescent="0.25">
      <c r="A93">
        <v>2208</v>
      </c>
      <c r="B93">
        <v>1</v>
      </c>
      <c r="C93" s="12">
        <v>1</v>
      </c>
      <c r="D93">
        <v>3</v>
      </c>
      <c r="E93" s="12">
        <v>980</v>
      </c>
      <c r="F93" s="12">
        <v>5</v>
      </c>
      <c r="G93" s="12">
        <v>3</v>
      </c>
      <c r="H93" s="12">
        <v>980</v>
      </c>
      <c r="I93">
        <v>2</v>
      </c>
      <c r="J93">
        <v>5</v>
      </c>
      <c r="K93" s="11">
        <v>103185.04</v>
      </c>
      <c r="L93" s="11">
        <f t="shared" si="13"/>
        <v>103185.04</v>
      </c>
      <c r="M93">
        <v>33</v>
      </c>
    </row>
    <row r="94" spans="1:13" hidden="1" x14ac:dyDescent="0.25">
      <c r="A94">
        <v>2209</v>
      </c>
      <c r="B94">
        <v>2</v>
      </c>
      <c r="C94" s="12">
        <v>1</v>
      </c>
      <c r="D94">
        <v>2</v>
      </c>
      <c r="E94" s="12">
        <v>980</v>
      </c>
      <c r="F94" s="12">
        <v>5</v>
      </c>
      <c r="G94" s="12">
        <v>3</v>
      </c>
      <c r="H94" s="12">
        <v>980</v>
      </c>
      <c r="I94">
        <v>1</v>
      </c>
      <c r="J94">
        <v>5</v>
      </c>
      <c r="K94" s="11">
        <v>3462.95</v>
      </c>
      <c r="L94" s="11">
        <f t="shared" ref="L94:L100" si="14">K94*-1</f>
        <v>-3462.95</v>
      </c>
    </row>
    <row r="95" spans="1:13" x14ac:dyDescent="0.25">
      <c r="A95">
        <v>2209</v>
      </c>
      <c r="B95">
        <v>2</v>
      </c>
      <c r="C95" s="12">
        <v>1</v>
      </c>
      <c r="D95">
        <v>3</v>
      </c>
      <c r="E95" s="12">
        <v>980</v>
      </c>
      <c r="F95" s="12">
        <v>5</v>
      </c>
      <c r="G95" s="12">
        <v>3</v>
      </c>
      <c r="H95" s="12">
        <v>980</v>
      </c>
      <c r="I95">
        <v>1</v>
      </c>
      <c r="J95">
        <v>5</v>
      </c>
      <c r="K95" s="11">
        <v>39.979999999999997</v>
      </c>
      <c r="L95" s="11">
        <f t="shared" si="14"/>
        <v>-39.979999999999997</v>
      </c>
      <c r="M95">
        <v>34</v>
      </c>
    </row>
    <row r="96" spans="1:13" x14ac:dyDescent="0.25">
      <c r="A96">
        <v>2209</v>
      </c>
      <c r="B96">
        <v>2</v>
      </c>
      <c r="C96" s="12">
        <v>1</v>
      </c>
      <c r="D96">
        <v>3</v>
      </c>
      <c r="E96" s="12">
        <v>980</v>
      </c>
      <c r="F96" s="12">
        <v>5</v>
      </c>
      <c r="G96" s="12">
        <v>3</v>
      </c>
      <c r="H96" s="12">
        <v>980</v>
      </c>
      <c r="I96">
        <v>2</v>
      </c>
      <c r="J96">
        <v>5</v>
      </c>
      <c r="K96" s="11">
        <v>21039.15</v>
      </c>
      <c r="L96" s="11">
        <f t="shared" si="14"/>
        <v>-21039.15</v>
      </c>
      <c r="M96">
        <v>34</v>
      </c>
    </row>
    <row r="97" spans="1:13" x14ac:dyDescent="0.25">
      <c r="A97">
        <v>2209</v>
      </c>
      <c r="B97">
        <v>2</v>
      </c>
      <c r="C97" s="12">
        <v>1</v>
      </c>
      <c r="D97">
        <v>3</v>
      </c>
      <c r="E97" s="12">
        <v>980</v>
      </c>
      <c r="F97" s="12">
        <v>9</v>
      </c>
      <c r="G97" s="12">
        <v>3</v>
      </c>
      <c r="H97" s="12">
        <v>980</v>
      </c>
      <c r="I97">
        <v>2</v>
      </c>
      <c r="J97">
        <v>5</v>
      </c>
      <c r="K97" s="11">
        <v>33.840000000000003</v>
      </c>
      <c r="L97" s="11">
        <f t="shared" si="14"/>
        <v>-33.840000000000003</v>
      </c>
      <c r="M97">
        <v>34</v>
      </c>
    </row>
    <row r="98" spans="1:13" hidden="1" x14ac:dyDescent="0.25">
      <c r="A98">
        <v>2209</v>
      </c>
      <c r="B98">
        <v>2</v>
      </c>
      <c r="C98" s="12">
        <v>1</v>
      </c>
      <c r="D98">
        <v>4</v>
      </c>
      <c r="E98" s="12">
        <v>840</v>
      </c>
      <c r="F98" s="12">
        <v>5</v>
      </c>
      <c r="G98" s="12">
        <v>3</v>
      </c>
      <c r="H98" s="12">
        <v>840</v>
      </c>
      <c r="I98">
        <v>2</v>
      </c>
      <c r="J98">
        <v>5</v>
      </c>
      <c r="K98" s="11">
        <v>53823.46</v>
      </c>
      <c r="L98" s="11">
        <f t="shared" si="14"/>
        <v>-53823.46</v>
      </c>
    </row>
    <row r="99" spans="1:13" hidden="1" x14ac:dyDescent="0.25">
      <c r="A99">
        <v>2209</v>
      </c>
      <c r="B99">
        <v>2</v>
      </c>
      <c r="C99" s="12">
        <v>1</v>
      </c>
      <c r="D99">
        <v>4</v>
      </c>
      <c r="E99" s="12">
        <v>980</v>
      </c>
      <c r="F99" s="12">
        <v>5</v>
      </c>
      <c r="G99" s="12">
        <v>3</v>
      </c>
      <c r="H99" s="12">
        <v>980</v>
      </c>
      <c r="I99">
        <v>1</v>
      </c>
      <c r="J99">
        <v>5</v>
      </c>
      <c r="K99" s="11">
        <v>159896.48000000001</v>
      </c>
      <c r="L99" s="11">
        <f t="shared" si="14"/>
        <v>-159896.48000000001</v>
      </c>
    </row>
    <row r="100" spans="1:13" hidden="1" x14ac:dyDescent="0.25">
      <c r="A100">
        <v>2209</v>
      </c>
      <c r="B100">
        <v>2</v>
      </c>
      <c r="C100" s="12">
        <v>1</v>
      </c>
      <c r="D100">
        <v>4</v>
      </c>
      <c r="E100" s="12">
        <v>980</v>
      </c>
      <c r="F100" s="12">
        <v>5</v>
      </c>
      <c r="G100" s="12">
        <v>3</v>
      </c>
      <c r="H100" s="12">
        <v>980</v>
      </c>
      <c r="I100">
        <v>2</v>
      </c>
      <c r="J100">
        <v>5</v>
      </c>
      <c r="K100" s="11">
        <v>233365.99</v>
      </c>
      <c r="L100" s="11">
        <f t="shared" si="14"/>
        <v>-233365.99</v>
      </c>
    </row>
    <row r="101" spans="1:13" hidden="1" x14ac:dyDescent="0.25">
      <c r="A101">
        <v>2233</v>
      </c>
      <c r="B101">
        <v>1</v>
      </c>
      <c r="C101" s="12">
        <v>1</v>
      </c>
      <c r="D101">
        <v>0</v>
      </c>
      <c r="E101" s="12">
        <v>980</v>
      </c>
      <c r="F101" s="12">
        <v>4</v>
      </c>
      <c r="G101" s="12">
        <v>3</v>
      </c>
      <c r="H101" s="12">
        <v>980</v>
      </c>
      <c r="I101">
        <v>1</v>
      </c>
      <c r="J101">
        <v>5</v>
      </c>
      <c r="K101" s="11">
        <v>6382233.7199999997</v>
      </c>
      <c r="L101" s="11">
        <f t="shared" ref="L101" si="15">K101</f>
        <v>6382233.7199999997</v>
      </c>
    </row>
    <row r="102" spans="1:13" hidden="1" x14ac:dyDescent="0.25">
      <c r="A102">
        <v>2236</v>
      </c>
      <c r="B102">
        <v>2</v>
      </c>
      <c r="C102" s="12">
        <v>1</v>
      </c>
      <c r="D102">
        <v>5</v>
      </c>
      <c r="E102" s="12">
        <v>980</v>
      </c>
      <c r="F102" s="12">
        <v>4</v>
      </c>
      <c r="G102" s="12">
        <v>3</v>
      </c>
      <c r="H102" s="12">
        <v>980</v>
      </c>
      <c r="I102">
        <v>1</v>
      </c>
      <c r="J102">
        <v>5</v>
      </c>
      <c r="K102" s="11">
        <v>101695.43</v>
      </c>
      <c r="L102" s="11">
        <f t="shared" ref="L102" si="16">K102*-1</f>
        <v>-101695.43</v>
      </c>
    </row>
    <row r="103" spans="1:13" hidden="1" x14ac:dyDescent="0.25">
      <c r="A103">
        <v>2238</v>
      </c>
      <c r="B103">
        <v>1</v>
      </c>
      <c r="C103" s="12">
        <v>1</v>
      </c>
      <c r="D103">
        <v>2</v>
      </c>
      <c r="E103" s="12">
        <v>980</v>
      </c>
      <c r="F103" s="12">
        <v>4</v>
      </c>
      <c r="G103" s="12">
        <v>3</v>
      </c>
      <c r="H103" s="12">
        <v>980</v>
      </c>
      <c r="I103">
        <v>1</v>
      </c>
      <c r="J103">
        <v>5</v>
      </c>
      <c r="K103" s="11">
        <v>106132.19</v>
      </c>
      <c r="L103" s="11">
        <f t="shared" ref="L103" si="17">K103</f>
        <v>106132.19</v>
      </c>
    </row>
    <row r="104" spans="1:13" hidden="1" x14ac:dyDescent="0.25">
      <c r="A104">
        <v>2239</v>
      </c>
      <c r="B104">
        <v>2</v>
      </c>
      <c r="C104" s="12">
        <v>1</v>
      </c>
      <c r="D104">
        <v>2</v>
      </c>
      <c r="E104" s="12">
        <v>980</v>
      </c>
      <c r="F104" s="12">
        <v>5</v>
      </c>
      <c r="G104" s="12">
        <v>3</v>
      </c>
      <c r="H104" s="12">
        <v>980</v>
      </c>
      <c r="I104">
        <v>1</v>
      </c>
      <c r="J104">
        <v>5</v>
      </c>
      <c r="K104" s="11">
        <v>0.41</v>
      </c>
      <c r="L104" s="11">
        <f t="shared" ref="L104:L106" si="18">K104*-1</f>
        <v>-0.41</v>
      </c>
    </row>
    <row r="105" spans="1:13" hidden="1" x14ac:dyDescent="0.25">
      <c r="A105">
        <v>2239</v>
      </c>
      <c r="B105">
        <v>2</v>
      </c>
      <c r="C105" s="12">
        <v>1</v>
      </c>
      <c r="D105">
        <v>4</v>
      </c>
      <c r="E105" s="12">
        <v>980</v>
      </c>
      <c r="F105" s="12">
        <v>4</v>
      </c>
      <c r="G105" s="12">
        <v>3</v>
      </c>
      <c r="H105" s="12">
        <v>980</v>
      </c>
      <c r="I105">
        <v>1</v>
      </c>
      <c r="J105">
        <v>5</v>
      </c>
      <c r="K105" s="11">
        <v>2862.28</v>
      </c>
      <c r="L105" s="11">
        <f t="shared" si="18"/>
        <v>-2862.28</v>
      </c>
    </row>
    <row r="106" spans="1:13" hidden="1" x14ac:dyDescent="0.25">
      <c r="A106">
        <v>2239</v>
      </c>
      <c r="B106">
        <v>2</v>
      </c>
      <c r="C106" s="12">
        <v>1</v>
      </c>
      <c r="D106">
        <v>4</v>
      </c>
      <c r="E106" s="12">
        <v>980</v>
      </c>
      <c r="F106" s="12">
        <v>5</v>
      </c>
      <c r="G106" s="12">
        <v>3</v>
      </c>
      <c r="H106" s="12">
        <v>980</v>
      </c>
      <c r="I106">
        <v>1</v>
      </c>
      <c r="J106">
        <v>5</v>
      </c>
      <c r="K106" s="11">
        <v>25.02</v>
      </c>
      <c r="L106" s="11">
        <f t="shared" si="18"/>
        <v>-25.02</v>
      </c>
    </row>
    <row r="107" spans="1:13" hidden="1" x14ac:dyDescent="0.25">
      <c r="A107">
        <v>2600</v>
      </c>
      <c r="B107">
        <v>1</v>
      </c>
      <c r="C107" s="12">
        <v>1</v>
      </c>
      <c r="D107">
        <v>9</v>
      </c>
      <c r="E107" s="12">
        <v>980</v>
      </c>
      <c r="F107" s="12">
        <v>5</v>
      </c>
      <c r="G107" s="12">
        <v>3</v>
      </c>
      <c r="H107" s="12">
        <v>980</v>
      </c>
      <c r="I107">
        <v>1</v>
      </c>
      <c r="J107">
        <v>3</v>
      </c>
      <c r="K107" s="11">
        <v>7420364.3300000001</v>
      </c>
      <c r="L107" s="11">
        <f t="shared" ref="L107:L127" si="19">K107</f>
        <v>7420364.3300000001</v>
      </c>
    </row>
    <row r="108" spans="1:13" hidden="1" x14ac:dyDescent="0.25">
      <c r="A108">
        <v>2600</v>
      </c>
      <c r="B108">
        <v>2</v>
      </c>
      <c r="C108" s="12">
        <v>1</v>
      </c>
      <c r="D108">
        <v>9</v>
      </c>
      <c r="E108" s="12">
        <v>643</v>
      </c>
      <c r="F108" s="12">
        <v>9</v>
      </c>
      <c r="G108" s="12">
        <v>3</v>
      </c>
      <c r="H108" s="12">
        <v>643</v>
      </c>
      <c r="I108">
        <v>1</v>
      </c>
      <c r="J108">
        <v>3</v>
      </c>
      <c r="K108" s="11">
        <v>114278.52</v>
      </c>
      <c r="L108" s="11">
        <f t="shared" si="19"/>
        <v>114278.52</v>
      </c>
    </row>
    <row r="109" spans="1:13" hidden="1" x14ac:dyDescent="0.25">
      <c r="A109">
        <v>2600</v>
      </c>
      <c r="B109">
        <v>2</v>
      </c>
      <c r="C109" s="12">
        <v>1</v>
      </c>
      <c r="D109">
        <v>9</v>
      </c>
      <c r="E109" s="12">
        <v>840</v>
      </c>
      <c r="F109" s="12">
        <v>9</v>
      </c>
      <c r="G109" s="12">
        <v>3</v>
      </c>
      <c r="H109" s="12">
        <v>840</v>
      </c>
      <c r="I109">
        <v>1</v>
      </c>
      <c r="J109">
        <v>3</v>
      </c>
      <c r="K109" s="11">
        <v>39064890.920000002</v>
      </c>
      <c r="L109" s="11">
        <f t="shared" si="19"/>
        <v>39064890.920000002</v>
      </c>
    </row>
    <row r="110" spans="1:13" hidden="1" x14ac:dyDescent="0.25">
      <c r="A110">
        <v>2600</v>
      </c>
      <c r="B110">
        <v>2</v>
      </c>
      <c r="C110" s="12">
        <v>1</v>
      </c>
      <c r="D110">
        <v>9</v>
      </c>
      <c r="E110" s="12">
        <v>840</v>
      </c>
      <c r="F110" s="12">
        <v>9</v>
      </c>
      <c r="G110" s="12">
        <v>3</v>
      </c>
      <c r="H110" s="12">
        <v>840</v>
      </c>
      <c r="I110">
        <v>1</v>
      </c>
      <c r="J110">
        <v>4</v>
      </c>
      <c r="K110" s="11">
        <v>166803.78</v>
      </c>
      <c r="L110" s="11">
        <f t="shared" si="19"/>
        <v>166803.78</v>
      </c>
    </row>
    <row r="111" spans="1:13" hidden="1" x14ac:dyDescent="0.25">
      <c r="A111">
        <v>2600</v>
      </c>
      <c r="B111">
        <v>2</v>
      </c>
      <c r="C111" s="12">
        <v>1</v>
      </c>
      <c r="D111">
        <v>9</v>
      </c>
      <c r="E111" s="12">
        <v>978</v>
      </c>
      <c r="F111" s="12">
        <v>9</v>
      </c>
      <c r="G111" s="12">
        <v>3</v>
      </c>
      <c r="H111" s="12">
        <v>978</v>
      </c>
      <c r="I111">
        <v>1</v>
      </c>
      <c r="J111">
        <v>3</v>
      </c>
      <c r="K111" s="11">
        <v>7607457.2199999997</v>
      </c>
      <c r="L111" s="11">
        <f t="shared" si="19"/>
        <v>7607457.2199999997</v>
      </c>
    </row>
    <row r="112" spans="1:13" hidden="1" x14ac:dyDescent="0.25">
      <c r="A112">
        <v>2600</v>
      </c>
      <c r="B112">
        <v>2</v>
      </c>
      <c r="C112" s="12">
        <v>1</v>
      </c>
      <c r="D112">
        <v>9</v>
      </c>
      <c r="E112" s="12">
        <v>978</v>
      </c>
      <c r="F112" s="12">
        <v>9</v>
      </c>
      <c r="G112" s="12">
        <v>3</v>
      </c>
      <c r="H112" s="12">
        <v>978</v>
      </c>
      <c r="I112">
        <v>1</v>
      </c>
      <c r="J112">
        <v>4</v>
      </c>
      <c r="K112" s="11">
        <v>768542.83</v>
      </c>
      <c r="L112" s="11">
        <f t="shared" si="19"/>
        <v>768542.83</v>
      </c>
    </row>
    <row r="113" spans="1:12" hidden="1" x14ac:dyDescent="0.25">
      <c r="A113">
        <v>2600</v>
      </c>
      <c r="B113">
        <v>2</v>
      </c>
      <c r="C113" s="12">
        <v>1</v>
      </c>
      <c r="D113">
        <v>9</v>
      </c>
      <c r="E113" s="12">
        <v>980</v>
      </c>
      <c r="F113" s="12">
        <v>9</v>
      </c>
      <c r="G113" s="12">
        <v>3</v>
      </c>
      <c r="H113" s="12">
        <v>980</v>
      </c>
      <c r="I113">
        <v>1</v>
      </c>
      <c r="J113">
        <v>3</v>
      </c>
      <c r="K113" s="11">
        <v>107469989.3</v>
      </c>
      <c r="L113" s="11">
        <f t="shared" si="19"/>
        <v>107469989.3</v>
      </c>
    </row>
    <row r="114" spans="1:12" hidden="1" x14ac:dyDescent="0.25">
      <c r="A114">
        <v>2600</v>
      </c>
      <c r="B114">
        <v>2</v>
      </c>
      <c r="C114" s="12">
        <v>1</v>
      </c>
      <c r="D114">
        <v>9</v>
      </c>
      <c r="E114" s="12">
        <v>980</v>
      </c>
      <c r="F114" s="12">
        <v>9</v>
      </c>
      <c r="G114" s="12">
        <v>3</v>
      </c>
      <c r="H114" s="12">
        <v>980</v>
      </c>
      <c r="I114">
        <v>1</v>
      </c>
      <c r="J114">
        <v>4</v>
      </c>
      <c r="K114" s="11">
        <v>15576768.35</v>
      </c>
      <c r="L114" s="11">
        <f t="shared" si="19"/>
        <v>15576768.35</v>
      </c>
    </row>
    <row r="115" spans="1:12" hidden="1" x14ac:dyDescent="0.25">
      <c r="A115">
        <v>2600</v>
      </c>
      <c r="B115">
        <v>2</v>
      </c>
      <c r="C115" s="12">
        <v>1</v>
      </c>
      <c r="D115">
        <v>9</v>
      </c>
      <c r="E115" s="12">
        <v>980</v>
      </c>
      <c r="F115" s="12">
        <v>9</v>
      </c>
      <c r="G115" s="12">
        <v>3</v>
      </c>
      <c r="H115" s="12">
        <v>980</v>
      </c>
      <c r="I115">
        <v>1</v>
      </c>
      <c r="J115">
        <v>5</v>
      </c>
      <c r="K115" s="11">
        <v>50061.39</v>
      </c>
      <c r="L115" s="11">
        <f t="shared" si="19"/>
        <v>50061.39</v>
      </c>
    </row>
    <row r="116" spans="1:12" hidden="1" x14ac:dyDescent="0.25">
      <c r="A116">
        <v>2600</v>
      </c>
      <c r="B116">
        <v>2</v>
      </c>
      <c r="C116" s="12">
        <v>3</v>
      </c>
      <c r="D116">
        <v>9</v>
      </c>
      <c r="E116" s="12">
        <v>980</v>
      </c>
      <c r="F116" s="12">
        <v>9</v>
      </c>
      <c r="G116" s="12">
        <v>3</v>
      </c>
      <c r="H116" s="12">
        <v>980</v>
      </c>
      <c r="I116">
        <v>1</v>
      </c>
      <c r="J116">
        <v>3</v>
      </c>
      <c r="K116" s="11">
        <v>1445859.47</v>
      </c>
      <c r="L116" s="11">
        <f t="shared" si="19"/>
        <v>1445859.47</v>
      </c>
    </row>
    <row r="117" spans="1:12" hidden="1" x14ac:dyDescent="0.25">
      <c r="A117">
        <v>2601</v>
      </c>
      <c r="B117">
        <v>2</v>
      </c>
      <c r="C117" s="12">
        <v>4</v>
      </c>
      <c r="D117">
        <v>1</v>
      </c>
      <c r="E117" s="12">
        <v>980</v>
      </c>
      <c r="F117" s="12">
        <v>9</v>
      </c>
      <c r="G117" s="12">
        <v>3</v>
      </c>
      <c r="H117" s="12">
        <v>980</v>
      </c>
      <c r="I117">
        <v>1</v>
      </c>
      <c r="J117">
        <v>1</v>
      </c>
      <c r="K117" s="11">
        <v>38063.9</v>
      </c>
      <c r="L117" s="11">
        <f t="shared" si="19"/>
        <v>38063.9</v>
      </c>
    </row>
    <row r="118" spans="1:12" hidden="1" x14ac:dyDescent="0.25">
      <c r="A118">
        <v>2601</v>
      </c>
      <c r="B118">
        <v>2</v>
      </c>
      <c r="C118" s="12">
        <v>4</v>
      </c>
      <c r="D118">
        <v>2</v>
      </c>
      <c r="E118" s="12">
        <v>980</v>
      </c>
      <c r="F118" s="12">
        <v>9</v>
      </c>
      <c r="G118" s="12">
        <v>3</v>
      </c>
      <c r="H118" s="12">
        <v>980</v>
      </c>
      <c r="I118">
        <v>1</v>
      </c>
      <c r="J118">
        <v>1</v>
      </c>
      <c r="K118" s="11">
        <v>180979.02</v>
      </c>
      <c r="L118" s="11">
        <f t="shared" si="19"/>
        <v>180979.02</v>
      </c>
    </row>
    <row r="119" spans="1:12" hidden="1" x14ac:dyDescent="0.25">
      <c r="A119">
        <v>2602</v>
      </c>
      <c r="B119">
        <v>2</v>
      </c>
      <c r="C119" s="12">
        <v>7</v>
      </c>
      <c r="D119">
        <v>1</v>
      </c>
      <c r="E119" s="12">
        <v>980</v>
      </c>
      <c r="F119" s="12">
        <v>5</v>
      </c>
      <c r="G119" s="12">
        <v>3</v>
      </c>
      <c r="H119" s="12">
        <v>980</v>
      </c>
      <c r="I119">
        <v>1</v>
      </c>
      <c r="J119">
        <v>3</v>
      </c>
      <c r="K119" s="11">
        <v>2468370.83</v>
      </c>
      <c r="L119" s="11">
        <f t="shared" si="19"/>
        <v>2468370.83</v>
      </c>
    </row>
    <row r="120" spans="1:12" hidden="1" x14ac:dyDescent="0.25">
      <c r="A120">
        <v>2602</v>
      </c>
      <c r="B120">
        <v>2</v>
      </c>
      <c r="C120" s="12">
        <v>7</v>
      </c>
      <c r="D120">
        <v>1</v>
      </c>
      <c r="E120" s="12">
        <v>980</v>
      </c>
      <c r="F120" s="12">
        <v>5</v>
      </c>
      <c r="G120" s="12">
        <v>3</v>
      </c>
      <c r="H120" s="12">
        <v>980</v>
      </c>
      <c r="I120">
        <v>1</v>
      </c>
      <c r="J120">
        <v>4</v>
      </c>
      <c r="K120" s="11">
        <v>19000</v>
      </c>
      <c r="L120" s="11">
        <f t="shared" si="19"/>
        <v>19000</v>
      </c>
    </row>
    <row r="121" spans="1:12" hidden="1" x14ac:dyDescent="0.25">
      <c r="A121">
        <v>2602</v>
      </c>
      <c r="B121">
        <v>2</v>
      </c>
      <c r="C121" s="12">
        <v>7</v>
      </c>
      <c r="D121">
        <v>9</v>
      </c>
      <c r="E121" s="12">
        <v>980</v>
      </c>
      <c r="F121" s="12">
        <v>9</v>
      </c>
      <c r="G121" s="12">
        <v>3</v>
      </c>
      <c r="H121" s="12">
        <v>980</v>
      </c>
      <c r="I121">
        <v>1</v>
      </c>
      <c r="J121">
        <v>3</v>
      </c>
      <c r="K121" s="11">
        <v>2420300.62</v>
      </c>
      <c r="L121" s="11">
        <f t="shared" si="19"/>
        <v>2420300.62</v>
      </c>
    </row>
    <row r="122" spans="1:12" hidden="1" x14ac:dyDescent="0.25">
      <c r="A122">
        <v>2602</v>
      </c>
      <c r="B122">
        <v>2</v>
      </c>
      <c r="C122" s="12">
        <v>7</v>
      </c>
      <c r="D122">
        <v>9</v>
      </c>
      <c r="E122" s="12">
        <v>980</v>
      </c>
      <c r="F122" s="12">
        <v>9</v>
      </c>
      <c r="G122" s="12">
        <v>3</v>
      </c>
      <c r="H122" s="12">
        <v>980</v>
      </c>
      <c r="I122">
        <v>1</v>
      </c>
      <c r="J122">
        <v>4</v>
      </c>
      <c r="K122" s="11">
        <v>43498</v>
      </c>
      <c r="L122" s="11">
        <f t="shared" si="19"/>
        <v>43498</v>
      </c>
    </row>
    <row r="123" spans="1:12" hidden="1" x14ac:dyDescent="0.25">
      <c r="A123">
        <v>2605</v>
      </c>
      <c r="B123">
        <v>2</v>
      </c>
      <c r="C123" s="12">
        <v>1</v>
      </c>
      <c r="D123">
        <v>9</v>
      </c>
      <c r="E123" s="12">
        <v>978</v>
      </c>
      <c r="F123" s="12">
        <v>9</v>
      </c>
      <c r="G123" s="12">
        <v>3</v>
      </c>
      <c r="H123" s="12">
        <v>978</v>
      </c>
      <c r="I123">
        <v>1</v>
      </c>
      <c r="J123">
        <v>3</v>
      </c>
      <c r="K123" s="11">
        <v>2064.77</v>
      </c>
      <c r="L123" s="11">
        <f t="shared" si="19"/>
        <v>2064.77</v>
      </c>
    </row>
    <row r="124" spans="1:12" hidden="1" x14ac:dyDescent="0.25">
      <c r="A124">
        <v>2605</v>
      </c>
      <c r="B124">
        <v>2</v>
      </c>
      <c r="C124" s="12">
        <v>1</v>
      </c>
      <c r="D124">
        <v>9</v>
      </c>
      <c r="E124" s="12">
        <v>980</v>
      </c>
      <c r="F124" s="12">
        <v>9</v>
      </c>
      <c r="G124" s="12">
        <v>3</v>
      </c>
      <c r="H124" s="12">
        <v>980</v>
      </c>
      <c r="I124">
        <v>1</v>
      </c>
      <c r="J124">
        <v>3</v>
      </c>
      <c r="K124" s="11">
        <v>87461.45</v>
      </c>
      <c r="L124" s="11">
        <f t="shared" si="19"/>
        <v>87461.45</v>
      </c>
    </row>
    <row r="125" spans="1:12" hidden="1" x14ac:dyDescent="0.25">
      <c r="A125">
        <v>2605</v>
      </c>
      <c r="B125">
        <v>2</v>
      </c>
      <c r="C125" s="12">
        <v>1</v>
      </c>
      <c r="D125">
        <v>9</v>
      </c>
      <c r="E125" s="12">
        <v>980</v>
      </c>
      <c r="F125" s="12">
        <v>9</v>
      </c>
      <c r="G125" s="12">
        <v>3</v>
      </c>
      <c r="H125" s="12">
        <v>980</v>
      </c>
      <c r="I125">
        <v>1</v>
      </c>
      <c r="J125">
        <v>4</v>
      </c>
      <c r="K125" s="11">
        <v>1002128.15</v>
      </c>
      <c r="L125" s="11">
        <f t="shared" si="19"/>
        <v>1002128.15</v>
      </c>
    </row>
    <row r="126" spans="1:12" hidden="1" x14ac:dyDescent="0.25">
      <c r="A126">
        <v>2605</v>
      </c>
      <c r="B126">
        <v>2</v>
      </c>
      <c r="C126" s="12">
        <v>3</v>
      </c>
      <c r="D126">
        <v>9</v>
      </c>
      <c r="E126" s="12">
        <v>980</v>
      </c>
      <c r="F126" s="12">
        <v>9</v>
      </c>
      <c r="G126" s="12">
        <v>3</v>
      </c>
      <c r="H126" s="12">
        <v>980</v>
      </c>
      <c r="I126">
        <v>1</v>
      </c>
      <c r="J126">
        <v>4</v>
      </c>
      <c r="K126" s="11">
        <v>387.5</v>
      </c>
      <c r="L126" s="11">
        <f t="shared" si="19"/>
        <v>387.5</v>
      </c>
    </row>
    <row r="127" spans="1:12" hidden="1" x14ac:dyDescent="0.25">
      <c r="A127">
        <v>2607</v>
      </c>
      <c r="B127">
        <v>1</v>
      </c>
      <c r="C127" s="12">
        <v>0</v>
      </c>
      <c r="D127">
        <v>2</v>
      </c>
      <c r="E127" s="12">
        <v>980</v>
      </c>
      <c r="F127" s="12">
        <v>5</v>
      </c>
      <c r="G127" s="12">
        <v>3</v>
      </c>
      <c r="H127" s="12">
        <v>980</v>
      </c>
      <c r="I127">
        <v>1</v>
      </c>
      <c r="J127">
        <v>3</v>
      </c>
      <c r="K127" s="11">
        <v>252812.58</v>
      </c>
      <c r="L127" s="11">
        <f t="shared" si="19"/>
        <v>252812.58</v>
      </c>
    </row>
    <row r="128" spans="1:12" hidden="1" x14ac:dyDescent="0.25">
      <c r="A128">
        <v>2609</v>
      </c>
      <c r="B128">
        <v>2</v>
      </c>
      <c r="C128" s="12">
        <v>0</v>
      </c>
      <c r="D128">
        <v>2</v>
      </c>
      <c r="E128" s="12">
        <v>980</v>
      </c>
      <c r="F128" s="12">
        <v>5</v>
      </c>
      <c r="G128" s="12">
        <v>3</v>
      </c>
      <c r="H128" s="12">
        <v>980</v>
      </c>
      <c r="I128">
        <v>1</v>
      </c>
      <c r="J128">
        <v>3</v>
      </c>
      <c r="K128" s="11">
        <v>5446.74</v>
      </c>
      <c r="L128" s="11">
        <f t="shared" ref="L128:L129" si="20">K128*-1</f>
        <v>-5446.74</v>
      </c>
    </row>
    <row r="129" spans="1:12" hidden="1" x14ac:dyDescent="0.25">
      <c r="A129">
        <v>2609</v>
      </c>
      <c r="B129">
        <v>2</v>
      </c>
      <c r="C129" s="12">
        <v>0</v>
      </c>
      <c r="D129">
        <v>4</v>
      </c>
      <c r="E129" s="12">
        <v>980</v>
      </c>
      <c r="F129" s="12">
        <v>5</v>
      </c>
      <c r="G129" s="12">
        <v>3</v>
      </c>
      <c r="H129" s="12">
        <v>980</v>
      </c>
      <c r="I129">
        <v>1</v>
      </c>
      <c r="J129">
        <v>3</v>
      </c>
      <c r="K129" s="11">
        <v>345754.17</v>
      </c>
      <c r="L129" s="11">
        <f t="shared" si="20"/>
        <v>-345754.17</v>
      </c>
    </row>
    <row r="130" spans="1:12" hidden="1" x14ac:dyDescent="0.25">
      <c r="A130">
        <v>2610</v>
      </c>
      <c r="B130">
        <v>2</v>
      </c>
      <c r="C130" s="12">
        <v>1</v>
      </c>
      <c r="D130">
        <v>0</v>
      </c>
      <c r="E130" s="12">
        <v>840</v>
      </c>
      <c r="F130" s="12">
        <v>9</v>
      </c>
      <c r="G130" s="12">
        <v>3</v>
      </c>
      <c r="H130" s="12">
        <v>840</v>
      </c>
      <c r="I130">
        <v>1</v>
      </c>
      <c r="J130">
        <v>3</v>
      </c>
      <c r="K130" s="11">
        <v>936149833.72000003</v>
      </c>
      <c r="L130" s="11">
        <f>K130</f>
        <v>936149833.72000003</v>
      </c>
    </row>
    <row r="131" spans="1:12" hidden="1" x14ac:dyDescent="0.25">
      <c r="A131">
        <v>2610</v>
      </c>
      <c r="B131">
        <v>2</v>
      </c>
      <c r="C131" s="12">
        <v>1</v>
      </c>
      <c r="D131">
        <v>0</v>
      </c>
      <c r="E131" s="12">
        <v>978</v>
      </c>
      <c r="F131" s="12">
        <v>9</v>
      </c>
      <c r="G131" s="12">
        <v>3</v>
      </c>
      <c r="H131" s="12">
        <v>978</v>
      </c>
      <c r="I131">
        <v>1</v>
      </c>
      <c r="J131">
        <v>3</v>
      </c>
      <c r="K131" s="11">
        <v>153252725.69999999</v>
      </c>
      <c r="L131" s="11">
        <f t="shared" ref="L131:L133" si="21">K131</f>
        <v>153252725.69999999</v>
      </c>
    </row>
    <row r="132" spans="1:12" hidden="1" x14ac:dyDescent="0.25">
      <c r="A132">
        <v>2610</v>
      </c>
      <c r="B132">
        <v>2</v>
      </c>
      <c r="C132" s="12">
        <v>1</v>
      </c>
      <c r="D132">
        <v>0</v>
      </c>
      <c r="E132" s="12">
        <v>980</v>
      </c>
      <c r="F132" s="12">
        <v>9</v>
      </c>
      <c r="G132" s="12">
        <v>3</v>
      </c>
      <c r="H132" s="12">
        <v>980</v>
      </c>
      <c r="I132">
        <v>1</v>
      </c>
      <c r="J132">
        <v>3</v>
      </c>
      <c r="K132" s="11">
        <v>147430509.21000001</v>
      </c>
      <c r="L132" s="11">
        <f t="shared" si="21"/>
        <v>147430509.21000001</v>
      </c>
    </row>
    <row r="133" spans="1:12" hidden="1" x14ac:dyDescent="0.25">
      <c r="A133">
        <v>2610</v>
      </c>
      <c r="B133">
        <v>2</v>
      </c>
      <c r="C133" s="12">
        <v>1</v>
      </c>
      <c r="D133">
        <v>0</v>
      </c>
      <c r="E133" s="12">
        <v>980</v>
      </c>
      <c r="F133" s="12">
        <v>9</v>
      </c>
      <c r="G133" s="12">
        <v>3</v>
      </c>
      <c r="H133" s="12">
        <v>980</v>
      </c>
      <c r="I133">
        <v>1</v>
      </c>
      <c r="J133">
        <v>4</v>
      </c>
      <c r="K133" s="11">
        <v>1000200</v>
      </c>
      <c r="L133" s="11">
        <f t="shared" si="21"/>
        <v>1000200</v>
      </c>
    </row>
    <row r="134" spans="1:12" hidden="1" x14ac:dyDescent="0.25">
      <c r="A134">
        <v>2616</v>
      </c>
      <c r="B134">
        <v>1</v>
      </c>
      <c r="C134" s="12">
        <v>1</v>
      </c>
      <c r="D134">
        <v>0</v>
      </c>
      <c r="E134" s="12">
        <v>840</v>
      </c>
      <c r="F134" s="12">
        <v>9</v>
      </c>
      <c r="G134" s="12">
        <v>3</v>
      </c>
      <c r="H134" s="12">
        <v>840</v>
      </c>
      <c r="I134">
        <v>1</v>
      </c>
      <c r="J134">
        <v>3</v>
      </c>
      <c r="K134" s="11">
        <v>825.4</v>
      </c>
    </row>
    <row r="135" spans="1:12" hidden="1" x14ac:dyDescent="0.25">
      <c r="A135">
        <v>2616</v>
      </c>
      <c r="B135">
        <v>1</v>
      </c>
      <c r="C135" s="12">
        <v>1</v>
      </c>
      <c r="D135">
        <v>0</v>
      </c>
      <c r="E135" s="12">
        <v>980</v>
      </c>
      <c r="F135" s="12">
        <v>9</v>
      </c>
      <c r="G135" s="12">
        <v>3</v>
      </c>
      <c r="H135" s="12">
        <v>980</v>
      </c>
      <c r="I135">
        <v>1</v>
      </c>
      <c r="J135">
        <v>3</v>
      </c>
      <c r="K135" s="11">
        <v>6146.58</v>
      </c>
    </row>
    <row r="136" spans="1:12" hidden="1" x14ac:dyDescent="0.25">
      <c r="A136">
        <v>2616</v>
      </c>
      <c r="B136">
        <v>1</v>
      </c>
      <c r="C136" s="12">
        <v>1</v>
      </c>
      <c r="D136">
        <v>0</v>
      </c>
      <c r="E136" s="12">
        <v>980</v>
      </c>
      <c r="F136" s="12">
        <v>9</v>
      </c>
      <c r="G136" s="12">
        <v>3</v>
      </c>
      <c r="H136" s="12">
        <v>980</v>
      </c>
      <c r="I136">
        <v>1</v>
      </c>
      <c r="J136">
        <v>4</v>
      </c>
      <c r="K136" s="11">
        <v>43.21</v>
      </c>
    </row>
    <row r="137" spans="1:12" hidden="1" x14ac:dyDescent="0.25">
      <c r="A137">
        <v>2616</v>
      </c>
      <c r="B137">
        <v>2</v>
      </c>
      <c r="C137" s="12">
        <v>1</v>
      </c>
      <c r="D137">
        <v>0</v>
      </c>
      <c r="E137" s="12">
        <v>840</v>
      </c>
      <c r="F137" s="12">
        <v>9</v>
      </c>
      <c r="G137" s="12">
        <v>3</v>
      </c>
      <c r="H137" s="12">
        <v>840</v>
      </c>
      <c r="I137">
        <v>1</v>
      </c>
      <c r="J137">
        <v>3</v>
      </c>
      <c r="K137" s="11">
        <v>76.52</v>
      </c>
    </row>
    <row r="138" spans="1:12" hidden="1" x14ac:dyDescent="0.25">
      <c r="A138">
        <v>2618</v>
      </c>
      <c r="B138">
        <v>2</v>
      </c>
      <c r="C138" s="12">
        <v>1</v>
      </c>
      <c r="D138">
        <v>0</v>
      </c>
      <c r="E138" s="12">
        <v>840</v>
      </c>
      <c r="F138" s="12">
        <v>9</v>
      </c>
      <c r="G138" s="12">
        <v>3</v>
      </c>
      <c r="H138" s="12">
        <v>840</v>
      </c>
      <c r="I138">
        <v>1</v>
      </c>
      <c r="J138">
        <v>3</v>
      </c>
      <c r="K138" s="11">
        <v>30891410.890000001</v>
      </c>
    </row>
    <row r="139" spans="1:12" hidden="1" x14ac:dyDescent="0.25">
      <c r="A139">
        <v>2618</v>
      </c>
      <c r="B139">
        <v>2</v>
      </c>
      <c r="C139" s="12">
        <v>1</v>
      </c>
      <c r="D139">
        <v>0</v>
      </c>
      <c r="E139" s="12">
        <v>978</v>
      </c>
      <c r="F139" s="12">
        <v>9</v>
      </c>
      <c r="G139" s="12">
        <v>3</v>
      </c>
      <c r="H139" s="12">
        <v>978</v>
      </c>
      <c r="I139">
        <v>1</v>
      </c>
      <c r="J139">
        <v>3</v>
      </c>
      <c r="K139" s="11">
        <v>3135514.95</v>
      </c>
    </row>
    <row r="140" spans="1:12" hidden="1" x14ac:dyDescent="0.25">
      <c r="A140">
        <v>2618</v>
      </c>
      <c r="B140">
        <v>2</v>
      </c>
      <c r="C140" s="12">
        <v>1</v>
      </c>
      <c r="D140">
        <v>0</v>
      </c>
      <c r="E140" s="12">
        <v>980</v>
      </c>
      <c r="F140" s="12">
        <v>9</v>
      </c>
      <c r="G140" s="12">
        <v>3</v>
      </c>
      <c r="H140" s="12">
        <v>980</v>
      </c>
      <c r="I140">
        <v>1</v>
      </c>
      <c r="J140">
        <v>3</v>
      </c>
      <c r="K140" s="11">
        <v>714901.67</v>
      </c>
    </row>
    <row r="141" spans="1:12" hidden="1" x14ac:dyDescent="0.25">
      <c r="A141">
        <v>2618</v>
      </c>
      <c r="B141">
        <v>2</v>
      </c>
      <c r="C141" s="12">
        <v>1</v>
      </c>
      <c r="D141">
        <v>0</v>
      </c>
      <c r="E141" s="12">
        <v>980</v>
      </c>
      <c r="F141" s="12">
        <v>9</v>
      </c>
      <c r="G141" s="12">
        <v>3</v>
      </c>
      <c r="H141" s="12">
        <v>980</v>
      </c>
      <c r="I141">
        <v>1</v>
      </c>
      <c r="J141">
        <v>4</v>
      </c>
      <c r="K141" s="11">
        <v>7999.6</v>
      </c>
    </row>
    <row r="142" spans="1:12" hidden="1" x14ac:dyDescent="0.25">
      <c r="A142">
        <v>2620</v>
      </c>
      <c r="B142">
        <v>1</v>
      </c>
      <c r="C142" s="12">
        <v>1</v>
      </c>
      <c r="D142">
        <v>9</v>
      </c>
      <c r="E142" s="12">
        <v>980</v>
      </c>
      <c r="F142" s="12">
        <v>5</v>
      </c>
      <c r="G142" s="12">
        <v>3</v>
      </c>
      <c r="H142" s="12">
        <v>980</v>
      </c>
      <c r="I142">
        <v>1</v>
      </c>
      <c r="J142">
        <v>5</v>
      </c>
      <c r="K142" s="11">
        <v>5436580.1600000001</v>
      </c>
    </row>
    <row r="143" spans="1:12" hidden="1" x14ac:dyDescent="0.25">
      <c r="A143">
        <v>2620</v>
      </c>
      <c r="B143">
        <v>1</v>
      </c>
      <c r="C143" s="12">
        <v>2</v>
      </c>
      <c r="D143">
        <v>9</v>
      </c>
      <c r="E143" s="12">
        <v>980</v>
      </c>
      <c r="F143" s="12">
        <v>5</v>
      </c>
      <c r="G143" s="12">
        <v>3</v>
      </c>
      <c r="H143" s="12">
        <v>980</v>
      </c>
      <c r="I143">
        <v>1</v>
      </c>
      <c r="J143">
        <v>5</v>
      </c>
      <c r="K143" s="11">
        <v>1393738.22</v>
      </c>
    </row>
    <row r="144" spans="1:12" hidden="1" x14ac:dyDescent="0.25">
      <c r="A144">
        <v>2620</v>
      </c>
      <c r="B144">
        <v>2</v>
      </c>
      <c r="C144" s="12">
        <v>1</v>
      </c>
      <c r="D144">
        <v>9</v>
      </c>
      <c r="E144" s="12">
        <v>643</v>
      </c>
      <c r="F144" s="12">
        <v>9</v>
      </c>
      <c r="G144" s="12">
        <v>3</v>
      </c>
      <c r="H144" s="12">
        <v>643</v>
      </c>
      <c r="I144">
        <v>1</v>
      </c>
      <c r="J144">
        <v>5</v>
      </c>
      <c r="K144" s="11">
        <v>8341.36</v>
      </c>
    </row>
    <row r="145" spans="1:13" hidden="1" x14ac:dyDescent="0.25">
      <c r="A145">
        <v>2620</v>
      </c>
      <c r="B145">
        <v>2</v>
      </c>
      <c r="C145" s="12">
        <v>1</v>
      </c>
      <c r="D145">
        <v>9</v>
      </c>
      <c r="E145" s="12">
        <v>826</v>
      </c>
      <c r="F145" s="12">
        <v>9</v>
      </c>
      <c r="G145" s="12">
        <v>3</v>
      </c>
      <c r="H145" s="12">
        <v>826</v>
      </c>
      <c r="I145">
        <v>1</v>
      </c>
      <c r="J145">
        <v>5</v>
      </c>
      <c r="K145" s="11">
        <v>39546.46</v>
      </c>
    </row>
    <row r="146" spans="1:13" hidden="1" x14ac:dyDescent="0.25">
      <c r="A146">
        <v>2620</v>
      </c>
      <c r="B146">
        <v>2</v>
      </c>
      <c r="C146" s="12">
        <v>1</v>
      </c>
      <c r="D146">
        <v>9</v>
      </c>
      <c r="E146" s="12">
        <v>840</v>
      </c>
      <c r="F146" s="12">
        <v>9</v>
      </c>
      <c r="G146" s="12">
        <v>3</v>
      </c>
      <c r="H146" s="12">
        <v>840</v>
      </c>
      <c r="I146">
        <v>1</v>
      </c>
      <c r="J146">
        <v>5</v>
      </c>
      <c r="K146" s="11">
        <v>50670343.590000004</v>
      </c>
    </row>
    <row r="147" spans="1:13" hidden="1" x14ac:dyDescent="0.25">
      <c r="A147">
        <v>2620</v>
      </c>
      <c r="B147">
        <v>2</v>
      </c>
      <c r="C147" s="12">
        <v>1</v>
      </c>
      <c r="D147">
        <v>9</v>
      </c>
      <c r="E147" s="12">
        <v>978</v>
      </c>
      <c r="F147" s="12">
        <v>9</v>
      </c>
      <c r="G147" s="12">
        <v>3</v>
      </c>
      <c r="H147" s="12">
        <v>978</v>
      </c>
      <c r="I147">
        <v>1</v>
      </c>
      <c r="J147">
        <v>5</v>
      </c>
      <c r="K147" s="11">
        <v>10351869.23</v>
      </c>
    </row>
    <row r="148" spans="1:13" hidden="1" x14ac:dyDescent="0.25">
      <c r="A148">
        <v>2620</v>
      </c>
      <c r="B148">
        <v>2</v>
      </c>
      <c r="C148" s="12">
        <v>1</v>
      </c>
      <c r="D148">
        <v>9</v>
      </c>
      <c r="E148" s="12">
        <v>980</v>
      </c>
      <c r="F148" s="12">
        <v>9</v>
      </c>
      <c r="G148" s="12">
        <v>3</v>
      </c>
      <c r="H148" s="12">
        <v>980</v>
      </c>
      <c r="I148">
        <v>1</v>
      </c>
      <c r="J148">
        <v>5</v>
      </c>
      <c r="K148" s="11">
        <v>54848111.140000001</v>
      </c>
    </row>
    <row r="149" spans="1:13" hidden="1" x14ac:dyDescent="0.25">
      <c r="A149">
        <v>2620</v>
      </c>
      <c r="B149">
        <v>2</v>
      </c>
      <c r="C149" s="12">
        <v>1</v>
      </c>
      <c r="D149">
        <v>9</v>
      </c>
      <c r="E149" s="12">
        <v>985</v>
      </c>
      <c r="F149" s="12">
        <v>9</v>
      </c>
      <c r="G149" s="12">
        <v>3</v>
      </c>
      <c r="H149" s="12">
        <v>985</v>
      </c>
      <c r="I149">
        <v>1</v>
      </c>
      <c r="J149">
        <v>5</v>
      </c>
      <c r="K149" s="11">
        <v>43.85</v>
      </c>
    </row>
    <row r="150" spans="1:13" hidden="1" x14ac:dyDescent="0.25">
      <c r="A150">
        <v>2620</v>
      </c>
      <c r="B150">
        <v>2</v>
      </c>
      <c r="C150" s="12">
        <v>2</v>
      </c>
      <c r="D150">
        <v>9</v>
      </c>
      <c r="E150" s="12">
        <v>980</v>
      </c>
      <c r="F150" s="12">
        <v>9</v>
      </c>
      <c r="G150" s="12">
        <v>3</v>
      </c>
      <c r="H150" s="12">
        <v>980</v>
      </c>
      <c r="I150">
        <v>1</v>
      </c>
      <c r="J150">
        <v>5</v>
      </c>
      <c r="K150" s="11">
        <v>20737666.489999998</v>
      </c>
    </row>
    <row r="151" spans="1:13" hidden="1" x14ac:dyDescent="0.25">
      <c r="A151">
        <v>2620</v>
      </c>
      <c r="B151">
        <v>2</v>
      </c>
      <c r="C151" s="12">
        <v>3</v>
      </c>
      <c r="D151">
        <v>1</v>
      </c>
      <c r="E151" s="12">
        <v>840</v>
      </c>
      <c r="F151" s="12">
        <v>9</v>
      </c>
      <c r="G151" s="12">
        <v>3</v>
      </c>
      <c r="H151" s="12">
        <v>840</v>
      </c>
      <c r="I151">
        <v>1</v>
      </c>
      <c r="J151">
        <v>5</v>
      </c>
      <c r="K151" s="11">
        <v>187286.5</v>
      </c>
    </row>
    <row r="152" spans="1:13" hidden="1" x14ac:dyDescent="0.25">
      <c r="A152">
        <v>2620</v>
      </c>
      <c r="B152">
        <v>2</v>
      </c>
      <c r="C152" s="12">
        <v>3</v>
      </c>
      <c r="D152">
        <v>9</v>
      </c>
      <c r="E152" s="12">
        <v>840</v>
      </c>
      <c r="F152" s="12">
        <v>9</v>
      </c>
      <c r="G152" s="12">
        <v>3</v>
      </c>
      <c r="H152" s="12">
        <v>840</v>
      </c>
      <c r="I152">
        <v>1</v>
      </c>
      <c r="J152">
        <v>5</v>
      </c>
      <c r="K152" s="11">
        <v>12411282.85</v>
      </c>
    </row>
    <row r="153" spans="1:13" hidden="1" x14ac:dyDescent="0.25">
      <c r="A153">
        <v>2620</v>
      </c>
      <c r="B153">
        <v>2</v>
      </c>
      <c r="C153" s="12">
        <v>3</v>
      </c>
      <c r="D153">
        <v>9</v>
      </c>
      <c r="E153" s="12">
        <v>978</v>
      </c>
      <c r="F153" s="12">
        <v>9</v>
      </c>
      <c r="G153" s="12">
        <v>3</v>
      </c>
      <c r="H153" s="12">
        <v>978</v>
      </c>
      <c r="I153">
        <v>1</v>
      </c>
      <c r="J153">
        <v>5</v>
      </c>
      <c r="K153" s="11">
        <v>1036301.7</v>
      </c>
    </row>
    <row r="154" spans="1:13" hidden="1" x14ac:dyDescent="0.25">
      <c r="A154">
        <v>2620</v>
      </c>
      <c r="B154">
        <v>2</v>
      </c>
      <c r="C154" s="12">
        <v>3</v>
      </c>
      <c r="D154">
        <v>9</v>
      </c>
      <c r="E154" s="12">
        <v>980</v>
      </c>
      <c r="F154" s="12">
        <v>9</v>
      </c>
      <c r="G154" s="12">
        <v>3</v>
      </c>
      <c r="H154" s="12">
        <v>980</v>
      </c>
      <c r="I154">
        <v>1</v>
      </c>
      <c r="J154">
        <v>5</v>
      </c>
      <c r="K154" s="11">
        <v>2110007.42</v>
      </c>
    </row>
    <row r="155" spans="1:13" hidden="1" x14ac:dyDescent="0.25">
      <c r="A155">
        <v>2627</v>
      </c>
      <c r="B155">
        <v>1</v>
      </c>
      <c r="C155" s="12">
        <v>0</v>
      </c>
      <c r="D155">
        <v>2</v>
      </c>
      <c r="E155" s="12">
        <v>980</v>
      </c>
      <c r="F155" s="12">
        <v>5</v>
      </c>
      <c r="G155" s="12">
        <v>3</v>
      </c>
      <c r="H155" s="12">
        <v>980</v>
      </c>
      <c r="I155">
        <v>1</v>
      </c>
      <c r="J155">
        <v>5</v>
      </c>
      <c r="K155" s="11">
        <v>3973.39</v>
      </c>
      <c r="L155" s="11">
        <f>K155</f>
        <v>3973.39</v>
      </c>
    </row>
    <row r="156" spans="1:13" hidden="1" x14ac:dyDescent="0.25">
      <c r="A156">
        <v>2627</v>
      </c>
      <c r="B156">
        <v>1</v>
      </c>
      <c r="C156" s="12">
        <v>0</v>
      </c>
      <c r="D156">
        <v>3</v>
      </c>
      <c r="E156" s="12">
        <v>980</v>
      </c>
      <c r="F156" s="12">
        <v>5</v>
      </c>
      <c r="G156" s="12">
        <v>3</v>
      </c>
      <c r="H156" s="12">
        <v>980</v>
      </c>
      <c r="I156">
        <v>1</v>
      </c>
      <c r="J156">
        <v>5</v>
      </c>
      <c r="K156" s="11">
        <v>94.18</v>
      </c>
      <c r="L156" s="11">
        <f>K156</f>
        <v>94.18</v>
      </c>
      <c r="M156">
        <v>32</v>
      </c>
    </row>
    <row r="157" spans="1:13" hidden="1" x14ac:dyDescent="0.25">
      <c r="A157">
        <v>2628</v>
      </c>
      <c r="B157">
        <v>2</v>
      </c>
      <c r="C157" s="12">
        <v>1</v>
      </c>
      <c r="D157">
        <v>0</v>
      </c>
      <c r="E157" s="12">
        <v>840</v>
      </c>
      <c r="F157" s="12">
        <v>9</v>
      </c>
      <c r="G157" s="12">
        <v>3</v>
      </c>
      <c r="H157" s="12">
        <v>840</v>
      </c>
      <c r="I157">
        <v>1</v>
      </c>
      <c r="J157">
        <v>5</v>
      </c>
      <c r="K157" s="11">
        <v>167082.39000000001</v>
      </c>
    </row>
    <row r="158" spans="1:13" hidden="1" x14ac:dyDescent="0.25">
      <c r="A158">
        <v>2628</v>
      </c>
      <c r="B158">
        <v>2</v>
      </c>
      <c r="C158" s="12">
        <v>1</v>
      </c>
      <c r="D158">
        <v>0</v>
      </c>
      <c r="E158" s="12">
        <v>978</v>
      </c>
      <c r="F158" s="12">
        <v>9</v>
      </c>
      <c r="G158" s="12">
        <v>3</v>
      </c>
      <c r="H158" s="12">
        <v>978</v>
      </c>
      <c r="I158">
        <v>1</v>
      </c>
      <c r="J158">
        <v>5</v>
      </c>
      <c r="K158" s="11">
        <v>6143.08</v>
      </c>
    </row>
    <row r="159" spans="1:13" hidden="1" x14ac:dyDescent="0.25">
      <c r="A159">
        <v>2628</v>
      </c>
      <c r="B159">
        <v>2</v>
      </c>
      <c r="C159" s="12">
        <v>1</v>
      </c>
      <c r="D159">
        <v>0</v>
      </c>
      <c r="E159" s="12">
        <v>980</v>
      </c>
      <c r="F159" s="12">
        <v>9</v>
      </c>
      <c r="G159" s="12">
        <v>3</v>
      </c>
      <c r="H159" s="12">
        <v>980</v>
      </c>
      <c r="I159">
        <v>1</v>
      </c>
      <c r="J159">
        <v>5</v>
      </c>
      <c r="K159" s="11">
        <v>33936.730000000003</v>
      </c>
    </row>
    <row r="160" spans="1:13" hidden="1" x14ac:dyDescent="0.25">
      <c r="A160">
        <v>2628</v>
      </c>
      <c r="B160">
        <v>2</v>
      </c>
      <c r="C160" s="12">
        <v>3</v>
      </c>
      <c r="D160">
        <v>0</v>
      </c>
      <c r="E160" s="12">
        <v>840</v>
      </c>
      <c r="F160" s="12">
        <v>9</v>
      </c>
      <c r="G160" s="12">
        <v>3</v>
      </c>
      <c r="H160" s="12">
        <v>840</v>
      </c>
      <c r="I160">
        <v>1</v>
      </c>
      <c r="J160">
        <v>5</v>
      </c>
      <c r="K160" s="11">
        <v>912.62</v>
      </c>
    </row>
    <row r="161" spans="1:13" hidden="1" x14ac:dyDescent="0.25">
      <c r="A161">
        <v>2629</v>
      </c>
      <c r="B161">
        <v>2</v>
      </c>
      <c r="C161" s="12">
        <v>0</v>
      </c>
      <c r="D161">
        <v>2</v>
      </c>
      <c r="E161" s="12">
        <v>980</v>
      </c>
      <c r="F161" s="12">
        <v>5</v>
      </c>
      <c r="G161" s="12">
        <v>3</v>
      </c>
      <c r="H161" s="12">
        <v>980</v>
      </c>
      <c r="I161">
        <v>1</v>
      </c>
      <c r="J161">
        <v>5</v>
      </c>
      <c r="K161" s="11">
        <v>491.24</v>
      </c>
    </row>
    <row r="162" spans="1:13" hidden="1" x14ac:dyDescent="0.25">
      <c r="A162">
        <v>2629</v>
      </c>
      <c r="B162">
        <v>2</v>
      </c>
      <c r="C162" s="12">
        <v>0</v>
      </c>
      <c r="D162">
        <v>2</v>
      </c>
      <c r="E162" s="12">
        <v>980</v>
      </c>
      <c r="F162" s="12">
        <v>9</v>
      </c>
      <c r="G162" s="12">
        <v>3</v>
      </c>
      <c r="H162" s="12">
        <v>980</v>
      </c>
      <c r="I162">
        <v>2</v>
      </c>
      <c r="J162">
        <v>5</v>
      </c>
      <c r="K162" s="11">
        <v>468.22</v>
      </c>
    </row>
    <row r="163" spans="1:13" x14ac:dyDescent="0.25">
      <c r="A163">
        <v>2629</v>
      </c>
      <c r="B163">
        <v>2</v>
      </c>
      <c r="C163" s="12">
        <v>0</v>
      </c>
      <c r="D163">
        <v>3</v>
      </c>
      <c r="E163" s="12">
        <v>980</v>
      </c>
      <c r="F163" s="12">
        <v>5</v>
      </c>
      <c r="G163" s="12">
        <v>3</v>
      </c>
      <c r="H163" s="12">
        <v>980</v>
      </c>
      <c r="I163">
        <v>2</v>
      </c>
      <c r="J163">
        <v>5</v>
      </c>
      <c r="K163" s="11">
        <v>1999.88</v>
      </c>
      <c r="M163">
        <v>34</v>
      </c>
    </row>
    <row r="164" spans="1:13" x14ac:dyDescent="0.25">
      <c r="A164">
        <v>2629</v>
      </c>
      <c r="B164">
        <v>2</v>
      </c>
      <c r="C164" s="12">
        <v>0</v>
      </c>
      <c r="D164">
        <v>3</v>
      </c>
      <c r="E164" s="12">
        <v>980</v>
      </c>
      <c r="F164" s="12">
        <v>9</v>
      </c>
      <c r="G164" s="12">
        <v>3</v>
      </c>
      <c r="H164" s="12">
        <v>980</v>
      </c>
      <c r="I164">
        <v>2</v>
      </c>
      <c r="J164">
        <v>5</v>
      </c>
      <c r="K164" s="11">
        <v>48.37</v>
      </c>
      <c r="M164">
        <v>34</v>
      </c>
    </row>
    <row r="165" spans="1:13" hidden="1" x14ac:dyDescent="0.25">
      <c r="A165">
        <v>2629</v>
      </c>
      <c r="B165">
        <v>2</v>
      </c>
      <c r="C165" s="12">
        <v>0</v>
      </c>
      <c r="D165">
        <v>4</v>
      </c>
      <c r="E165" s="12">
        <v>980</v>
      </c>
      <c r="F165" s="12">
        <v>5</v>
      </c>
      <c r="G165" s="12">
        <v>3</v>
      </c>
      <c r="H165" s="12">
        <v>980</v>
      </c>
      <c r="I165">
        <v>1</v>
      </c>
      <c r="J165">
        <v>5</v>
      </c>
      <c r="K165" s="11">
        <v>129854.89</v>
      </c>
    </row>
    <row r="166" spans="1:13" hidden="1" x14ac:dyDescent="0.25">
      <c r="A166">
        <v>2629</v>
      </c>
      <c r="B166">
        <v>2</v>
      </c>
      <c r="C166" s="12">
        <v>0</v>
      </c>
      <c r="D166">
        <v>4</v>
      </c>
      <c r="E166" s="12">
        <v>980</v>
      </c>
      <c r="F166" s="12">
        <v>5</v>
      </c>
      <c r="G166" s="12">
        <v>3</v>
      </c>
      <c r="H166" s="12">
        <v>980</v>
      </c>
      <c r="I166">
        <v>2</v>
      </c>
      <c r="J166">
        <v>5</v>
      </c>
      <c r="K166" s="11">
        <v>50057.2</v>
      </c>
    </row>
    <row r="167" spans="1:13" hidden="1" x14ac:dyDescent="0.25">
      <c r="A167">
        <v>2629</v>
      </c>
      <c r="B167">
        <v>2</v>
      </c>
      <c r="C167" s="12">
        <v>0</v>
      </c>
      <c r="D167">
        <v>4</v>
      </c>
      <c r="E167" s="12">
        <v>980</v>
      </c>
      <c r="F167" s="12">
        <v>9</v>
      </c>
      <c r="G167" s="12">
        <v>3</v>
      </c>
      <c r="H167" s="12">
        <v>980</v>
      </c>
      <c r="I167">
        <v>2</v>
      </c>
      <c r="J167">
        <v>5</v>
      </c>
      <c r="K167" s="11">
        <v>1845.29</v>
      </c>
    </row>
    <row r="168" spans="1:13" hidden="1" x14ac:dyDescent="0.25">
      <c r="A168">
        <v>2630</v>
      </c>
      <c r="B168">
        <v>2</v>
      </c>
      <c r="C168" s="12">
        <v>1</v>
      </c>
      <c r="D168">
        <v>0</v>
      </c>
      <c r="E168" s="12">
        <v>840</v>
      </c>
      <c r="F168" s="12">
        <v>9</v>
      </c>
      <c r="G168" s="12">
        <v>3</v>
      </c>
      <c r="H168" s="12">
        <v>840</v>
      </c>
      <c r="I168">
        <v>1</v>
      </c>
      <c r="J168">
        <v>5</v>
      </c>
      <c r="K168" s="11">
        <v>919464378.70000005</v>
      </c>
    </row>
    <row r="169" spans="1:13" hidden="1" x14ac:dyDescent="0.25">
      <c r="A169">
        <v>2630</v>
      </c>
      <c r="B169">
        <v>2</v>
      </c>
      <c r="C169" s="12">
        <v>1</v>
      </c>
      <c r="D169">
        <v>0</v>
      </c>
      <c r="E169" s="12">
        <v>978</v>
      </c>
      <c r="F169" s="12">
        <v>9</v>
      </c>
      <c r="G169" s="12">
        <v>3</v>
      </c>
      <c r="H169" s="12">
        <v>978</v>
      </c>
      <c r="I169">
        <v>1</v>
      </c>
      <c r="J169">
        <v>5</v>
      </c>
      <c r="K169" s="11">
        <v>65601008.350000001</v>
      </c>
    </row>
    <row r="170" spans="1:13" hidden="1" x14ac:dyDescent="0.25">
      <c r="A170">
        <v>2630</v>
      </c>
      <c r="B170">
        <v>2</v>
      </c>
      <c r="C170" s="12">
        <v>1</v>
      </c>
      <c r="D170">
        <v>0</v>
      </c>
      <c r="E170" s="12">
        <v>980</v>
      </c>
      <c r="F170" s="12">
        <v>9</v>
      </c>
      <c r="G170" s="12">
        <v>3</v>
      </c>
      <c r="H170" s="12">
        <v>980</v>
      </c>
      <c r="I170">
        <v>1</v>
      </c>
      <c r="J170">
        <v>5</v>
      </c>
      <c r="K170" s="11">
        <v>543243171.38999999</v>
      </c>
    </row>
    <row r="171" spans="1:13" hidden="1" x14ac:dyDescent="0.25">
      <c r="A171">
        <v>2636</v>
      </c>
      <c r="B171">
        <v>1</v>
      </c>
      <c r="C171" s="12">
        <v>1</v>
      </c>
      <c r="D171">
        <v>0</v>
      </c>
      <c r="E171" s="12">
        <v>840</v>
      </c>
      <c r="F171" s="12">
        <v>9</v>
      </c>
      <c r="G171" s="12">
        <v>3</v>
      </c>
      <c r="H171" s="12">
        <v>840</v>
      </c>
      <c r="I171">
        <v>1</v>
      </c>
      <c r="J171">
        <v>5</v>
      </c>
      <c r="K171" s="11">
        <v>103871.67</v>
      </c>
    </row>
    <row r="172" spans="1:13" hidden="1" x14ac:dyDescent="0.25">
      <c r="A172">
        <v>2636</v>
      </c>
      <c r="B172">
        <v>1</v>
      </c>
      <c r="C172" s="12">
        <v>1</v>
      </c>
      <c r="D172">
        <v>0</v>
      </c>
      <c r="E172" s="12">
        <v>978</v>
      </c>
      <c r="F172" s="12">
        <v>9</v>
      </c>
      <c r="G172" s="12">
        <v>3</v>
      </c>
      <c r="H172" s="12">
        <v>978</v>
      </c>
      <c r="I172">
        <v>1</v>
      </c>
      <c r="J172">
        <v>5</v>
      </c>
      <c r="K172" s="11">
        <v>8020.88</v>
      </c>
    </row>
    <row r="173" spans="1:13" hidden="1" x14ac:dyDescent="0.25">
      <c r="A173">
        <v>2636</v>
      </c>
      <c r="B173">
        <v>1</v>
      </c>
      <c r="C173" s="12">
        <v>1</v>
      </c>
      <c r="D173">
        <v>0</v>
      </c>
      <c r="E173" s="12">
        <v>980</v>
      </c>
      <c r="F173" s="12">
        <v>9</v>
      </c>
      <c r="G173" s="12">
        <v>3</v>
      </c>
      <c r="H173" s="12">
        <v>980</v>
      </c>
      <c r="I173">
        <v>1</v>
      </c>
      <c r="J173">
        <v>5</v>
      </c>
      <c r="K173" s="11">
        <v>265500.23</v>
      </c>
    </row>
    <row r="174" spans="1:13" hidden="1" x14ac:dyDescent="0.25">
      <c r="A174">
        <v>2636</v>
      </c>
      <c r="B174">
        <v>2</v>
      </c>
      <c r="C174" s="12">
        <v>1</v>
      </c>
      <c r="D174">
        <v>0</v>
      </c>
      <c r="E174" s="12">
        <v>840</v>
      </c>
      <c r="F174" s="12">
        <v>9</v>
      </c>
      <c r="G174" s="12">
        <v>3</v>
      </c>
      <c r="H174" s="12">
        <v>840</v>
      </c>
      <c r="I174">
        <v>1</v>
      </c>
      <c r="J174">
        <v>5</v>
      </c>
      <c r="K174" s="11">
        <v>291.63</v>
      </c>
    </row>
    <row r="175" spans="1:13" hidden="1" x14ac:dyDescent="0.25">
      <c r="A175">
        <v>2636</v>
      </c>
      <c r="B175">
        <v>2</v>
      </c>
      <c r="C175" s="12">
        <v>1</v>
      </c>
      <c r="D175">
        <v>0</v>
      </c>
      <c r="E175" s="12">
        <v>978</v>
      </c>
      <c r="F175" s="12">
        <v>9</v>
      </c>
      <c r="G175" s="12">
        <v>3</v>
      </c>
      <c r="H175" s="12">
        <v>978</v>
      </c>
      <c r="I175">
        <v>1</v>
      </c>
      <c r="J175">
        <v>5</v>
      </c>
      <c r="K175" s="11">
        <v>46.57</v>
      </c>
    </row>
    <row r="176" spans="1:13" hidden="1" x14ac:dyDescent="0.25">
      <c r="A176">
        <v>2636</v>
      </c>
      <c r="B176">
        <v>2</v>
      </c>
      <c r="C176" s="12">
        <v>1</v>
      </c>
      <c r="D176">
        <v>0</v>
      </c>
      <c r="E176" s="12">
        <v>980</v>
      </c>
      <c r="F176" s="12">
        <v>9</v>
      </c>
      <c r="G176" s="12">
        <v>3</v>
      </c>
      <c r="H176" s="12">
        <v>980</v>
      </c>
      <c r="I176">
        <v>1</v>
      </c>
      <c r="J176">
        <v>5</v>
      </c>
      <c r="K176" s="11">
        <v>991.6</v>
      </c>
    </row>
    <row r="177" spans="1:11" hidden="1" x14ac:dyDescent="0.25">
      <c r="A177">
        <v>2638</v>
      </c>
      <c r="B177">
        <v>2</v>
      </c>
      <c r="C177" s="12">
        <v>1</v>
      </c>
      <c r="D177">
        <v>0</v>
      </c>
      <c r="E177" s="12">
        <v>840</v>
      </c>
      <c r="F177" s="12">
        <v>9</v>
      </c>
      <c r="G177" s="12">
        <v>3</v>
      </c>
      <c r="H177" s="12">
        <v>840</v>
      </c>
      <c r="I177">
        <v>1</v>
      </c>
      <c r="J177">
        <v>5</v>
      </c>
      <c r="K177" s="11">
        <v>7527920.9000000004</v>
      </c>
    </row>
    <row r="178" spans="1:11" hidden="1" x14ac:dyDescent="0.25">
      <c r="A178">
        <v>2638</v>
      </c>
      <c r="B178">
        <v>2</v>
      </c>
      <c r="C178" s="12">
        <v>1</v>
      </c>
      <c r="D178">
        <v>0</v>
      </c>
      <c r="E178" s="12">
        <v>978</v>
      </c>
      <c r="F178" s="12">
        <v>9</v>
      </c>
      <c r="G178" s="12">
        <v>3</v>
      </c>
      <c r="H178" s="12">
        <v>978</v>
      </c>
      <c r="I178">
        <v>1</v>
      </c>
      <c r="J178">
        <v>5</v>
      </c>
      <c r="K178" s="11">
        <v>697368.57</v>
      </c>
    </row>
    <row r="179" spans="1:11" hidden="1" x14ac:dyDescent="0.25">
      <c r="A179">
        <v>2638</v>
      </c>
      <c r="B179">
        <v>2</v>
      </c>
      <c r="C179" s="12">
        <v>1</v>
      </c>
      <c r="D179">
        <v>0</v>
      </c>
      <c r="E179" s="12">
        <v>980</v>
      </c>
      <c r="F179" s="12">
        <v>9</v>
      </c>
      <c r="G179" s="12">
        <v>3</v>
      </c>
      <c r="H179" s="12">
        <v>980</v>
      </c>
      <c r="I179">
        <v>1</v>
      </c>
      <c r="J179">
        <v>5</v>
      </c>
      <c r="K179" s="11">
        <v>10582641.16</v>
      </c>
    </row>
    <row r="180" spans="1:11" hidden="1" x14ac:dyDescent="0.25">
      <c r="A180">
        <v>2650</v>
      </c>
      <c r="B180">
        <v>2</v>
      </c>
      <c r="C180" s="12">
        <v>1</v>
      </c>
      <c r="D180">
        <v>9</v>
      </c>
      <c r="E180" s="12">
        <v>840</v>
      </c>
      <c r="F180" s="12">
        <v>9</v>
      </c>
      <c r="G180" s="12">
        <v>3</v>
      </c>
      <c r="H180" s="12">
        <v>840</v>
      </c>
      <c r="I180">
        <v>1</v>
      </c>
      <c r="J180">
        <v>3</v>
      </c>
      <c r="K180" s="11">
        <v>26851.8</v>
      </c>
    </row>
    <row r="181" spans="1:11" hidden="1" x14ac:dyDescent="0.25">
      <c r="A181">
        <v>2650</v>
      </c>
      <c r="B181">
        <v>2</v>
      </c>
      <c r="C181" s="12">
        <v>1</v>
      </c>
      <c r="D181">
        <v>9</v>
      </c>
      <c r="E181" s="12">
        <v>980</v>
      </c>
      <c r="F181" s="12">
        <v>9</v>
      </c>
      <c r="G181" s="12">
        <v>3</v>
      </c>
      <c r="H181" s="12">
        <v>980</v>
      </c>
      <c r="I181">
        <v>1</v>
      </c>
      <c r="J181">
        <v>1</v>
      </c>
      <c r="K181" s="11">
        <v>13829.46</v>
      </c>
    </row>
    <row r="182" spans="1:11" hidden="1" x14ac:dyDescent="0.25">
      <c r="A182">
        <v>2650</v>
      </c>
      <c r="B182">
        <v>2</v>
      </c>
      <c r="C182" s="12">
        <v>1</v>
      </c>
      <c r="D182">
        <v>9</v>
      </c>
      <c r="E182" s="12">
        <v>980</v>
      </c>
      <c r="F182" s="12">
        <v>9</v>
      </c>
      <c r="G182" s="12">
        <v>3</v>
      </c>
      <c r="H182" s="12">
        <v>980</v>
      </c>
      <c r="I182">
        <v>1</v>
      </c>
      <c r="J182">
        <v>3</v>
      </c>
      <c r="K182" s="11">
        <v>53424837.530000001</v>
      </c>
    </row>
    <row r="183" spans="1:11" hidden="1" x14ac:dyDescent="0.25">
      <c r="A183">
        <v>2650</v>
      </c>
      <c r="B183">
        <v>2</v>
      </c>
      <c r="C183" s="12">
        <v>3</v>
      </c>
      <c r="D183">
        <v>1</v>
      </c>
      <c r="E183" s="12">
        <v>980</v>
      </c>
      <c r="F183" s="12">
        <v>9</v>
      </c>
      <c r="G183" s="12">
        <v>3</v>
      </c>
      <c r="H183" s="12">
        <v>980</v>
      </c>
      <c r="I183">
        <v>1</v>
      </c>
      <c r="J183">
        <v>3</v>
      </c>
      <c r="K183" s="11">
        <v>410000</v>
      </c>
    </row>
    <row r="184" spans="1:11" hidden="1" x14ac:dyDescent="0.25">
      <c r="A184">
        <v>2651</v>
      </c>
      <c r="B184">
        <v>2</v>
      </c>
      <c r="C184" s="12">
        <v>4</v>
      </c>
      <c r="D184">
        <v>0</v>
      </c>
      <c r="E184" s="12">
        <v>840</v>
      </c>
      <c r="F184" s="12">
        <v>9</v>
      </c>
      <c r="G184" s="12">
        <v>3</v>
      </c>
      <c r="H184" s="12">
        <v>840</v>
      </c>
      <c r="I184">
        <v>1</v>
      </c>
      <c r="J184">
        <v>3</v>
      </c>
      <c r="K184" s="11">
        <v>1605312.84</v>
      </c>
    </row>
    <row r="185" spans="1:11" hidden="1" x14ac:dyDescent="0.25">
      <c r="A185">
        <v>2651</v>
      </c>
      <c r="B185">
        <v>2</v>
      </c>
      <c r="C185" s="12">
        <v>4</v>
      </c>
      <c r="D185">
        <v>0</v>
      </c>
      <c r="E185" s="12">
        <v>980</v>
      </c>
      <c r="F185" s="12">
        <v>9</v>
      </c>
      <c r="G185" s="12">
        <v>3</v>
      </c>
      <c r="H185" s="12">
        <v>980</v>
      </c>
      <c r="I185">
        <v>1</v>
      </c>
      <c r="J185">
        <v>3</v>
      </c>
      <c r="K185" s="11">
        <v>7051400</v>
      </c>
    </row>
    <row r="186" spans="1:11" hidden="1" x14ac:dyDescent="0.25">
      <c r="A186">
        <v>2655</v>
      </c>
      <c r="B186">
        <v>2</v>
      </c>
      <c r="C186" s="12">
        <v>1</v>
      </c>
      <c r="D186">
        <v>9</v>
      </c>
      <c r="E186" s="12">
        <v>980</v>
      </c>
      <c r="F186" s="12">
        <v>9</v>
      </c>
      <c r="G186" s="12">
        <v>3</v>
      </c>
      <c r="H186" s="12">
        <v>980</v>
      </c>
      <c r="I186">
        <v>1</v>
      </c>
      <c r="J186">
        <v>1</v>
      </c>
      <c r="K186" s="11">
        <v>212.71</v>
      </c>
    </row>
    <row r="187" spans="1:11" hidden="1" x14ac:dyDescent="0.25">
      <c r="A187">
        <v>2656</v>
      </c>
      <c r="B187">
        <v>1</v>
      </c>
      <c r="C187" s="12">
        <v>4</v>
      </c>
      <c r="D187">
        <v>0</v>
      </c>
      <c r="E187" s="12">
        <v>980</v>
      </c>
      <c r="F187" s="12">
        <v>9</v>
      </c>
      <c r="G187" s="12">
        <v>3</v>
      </c>
      <c r="H187" s="12">
        <v>980</v>
      </c>
      <c r="I187">
        <v>1</v>
      </c>
      <c r="J187">
        <v>3</v>
      </c>
      <c r="K187" s="11">
        <v>559.24</v>
      </c>
    </row>
    <row r="188" spans="1:11" hidden="1" x14ac:dyDescent="0.25">
      <c r="A188">
        <v>2658</v>
      </c>
      <c r="B188">
        <v>2</v>
      </c>
      <c r="C188" s="12">
        <v>4</v>
      </c>
      <c r="D188">
        <v>0</v>
      </c>
      <c r="E188" s="12">
        <v>840</v>
      </c>
      <c r="F188" s="12">
        <v>9</v>
      </c>
      <c r="G188" s="12">
        <v>3</v>
      </c>
      <c r="H188" s="12">
        <v>840</v>
      </c>
      <c r="I188">
        <v>1</v>
      </c>
      <c r="J188">
        <v>3</v>
      </c>
      <c r="K188" s="11">
        <v>4302.78</v>
      </c>
    </row>
    <row r="189" spans="1:11" hidden="1" x14ac:dyDescent="0.25">
      <c r="A189">
        <v>2658</v>
      </c>
      <c r="B189">
        <v>2</v>
      </c>
      <c r="C189" s="12">
        <v>4</v>
      </c>
      <c r="D189">
        <v>0</v>
      </c>
      <c r="E189" s="12">
        <v>980</v>
      </c>
      <c r="F189" s="12">
        <v>9</v>
      </c>
      <c r="G189" s="12">
        <v>3</v>
      </c>
      <c r="H189" s="12">
        <v>980</v>
      </c>
      <c r="I189">
        <v>1</v>
      </c>
      <c r="J189">
        <v>3</v>
      </c>
      <c r="K189" s="11">
        <v>86687.89</v>
      </c>
    </row>
    <row r="190" spans="1:11" hidden="1" x14ac:dyDescent="0.25">
      <c r="A190">
        <v>2658</v>
      </c>
      <c r="B190">
        <v>2</v>
      </c>
      <c r="C190" s="12">
        <v>5</v>
      </c>
      <c r="D190">
        <v>0</v>
      </c>
      <c r="E190" s="12">
        <v>980</v>
      </c>
      <c r="F190" s="12">
        <v>9</v>
      </c>
      <c r="G190" s="12">
        <v>3</v>
      </c>
      <c r="H190" s="12">
        <v>980</v>
      </c>
      <c r="I190">
        <v>1</v>
      </c>
      <c r="J190">
        <v>3</v>
      </c>
      <c r="K190" s="11">
        <v>4322.54</v>
      </c>
    </row>
    <row r="191" spans="1:11" hidden="1" x14ac:dyDescent="0.25">
      <c r="A191">
        <v>2809</v>
      </c>
      <c r="B191">
        <v>1</v>
      </c>
      <c r="C191" s="12">
        <v>6</v>
      </c>
      <c r="D191">
        <v>0</v>
      </c>
      <c r="E191" s="12">
        <v>840</v>
      </c>
      <c r="F191" s="12">
        <v>5</v>
      </c>
      <c r="G191" s="12">
        <v>3</v>
      </c>
      <c r="H191" s="12">
        <v>840</v>
      </c>
      <c r="I191">
        <v>1</v>
      </c>
      <c r="J191">
        <v>1</v>
      </c>
      <c r="K191" s="11">
        <v>601350.43999999994</v>
      </c>
    </row>
    <row r="192" spans="1:11" hidden="1" x14ac:dyDescent="0.25">
      <c r="A192">
        <v>2809</v>
      </c>
      <c r="B192">
        <v>1</v>
      </c>
      <c r="C192" s="12">
        <v>6</v>
      </c>
      <c r="D192">
        <v>0</v>
      </c>
      <c r="E192" s="12">
        <v>978</v>
      </c>
      <c r="F192" s="12">
        <v>5</v>
      </c>
      <c r="G192" s="12">
        <v>3</v>
      </c>
      <c r="H192" s="12">
        <v>978</v>
      </c>
      <c r="I192">
        <v>1</v>
      </c>
      <c r="J192">
        <v>1</v>
      </c>
      <c r="K192" s="11">
        <v>185061.7</v>
      </c>
    </row>
    <row r="193" spans="1:11" hidden="1" x14ac:dyDescent="0.25">
      <c r="A193">
        <v>2890</v>
      </c>
      <c r="B193">
        <v>2</v>
      </c>
      <c r="C193" s="12">
        <v>6</v>
      </c>
      <c r="D193">
        <v>0</v>
      </c>
      <c r="E193" s="12">
        <v>840</v>
      </c>
      <c r="F193" s="12">
        <v>5</v>
      </c>
      <c r="G193" s="12">
        <v>3</v>
      </c>
      <c r="H193" s="12">
        <v>840</v>
      </c>
      <c r="I193">
        <v>1</v>
      </c>
      <c r="J193">
        <v>1</v>
      </c>
      <c r="K193" s="11">
        <v>22982.720000000001</v>
      </c>
    </row>
    <row r="194" spans="1:11" hidden="1" x14ac:dyDescent="0.25">
      <c r="A194">
        <v>2890</v>
      </c>
      <c r="B194">
        <v>2</v>
      </c>
      <c r="C194" s="12">
        <v>6</v>
      </c>
      <c r="D194">
        <v>0</v>
      </c>
      <c r="E194" s="12">
        <v>978</v>
      </c>
      <c r="F194" s="12">
        <v>5</v>
      </c>
      <c r="G194" s="12">
        <v>3</v>
      </c>
      <c r="H194" s="12">
        <v>978</v>
      </c>
      <c r="I194">
        <v>1</v>
      </c>
      <c r="J194">
        <v>1</v>
      </c>
      <c r="K194" s="11">
        <v>7109.64</v>
      </c>
    </row>
    <row r="195" spans="1:11" hidden="1" x14ac:dyDescent="0.25">
      <c r="A195">
        <v>2920</v>
      </c>
      <c r="B195">
        <v>1</v>
      </c>
      <c r="C195" s="12">
        <v>0</v>
      </c>
      <c r="D195">
        <v>0</v>
      </c>
      <c r="E195" s="12">
        <v>980</v>
      </c>
      <c r="F195" s="12">
        <v>5</v>
      </c>
      <c r="G195" s="12">
        <v>3</v>
      </c>
      <c r="H195" s="12">
        <v>980</v>
      </c>
      <c r="I195">
        <v>1</v>
      </c>
      <c r="J195">
        <v>1</v>
      </c>
      <c r="K195" s="11">
        <v>207.78</v>
      </c>
    </row>
    <row r="196" spans="1:11" hidden="1" x14ac:dyDescent="0.25">
      <c r="A196">
        <v>2920</v>
      </c>
      <c r="B196">
        <v>2</v>
      </c>
      <c r="C196" s="12">
        <v>0</v>
      </c>
      <c r="D196">
        <v>0</v>
      </c>
      <c r="E196" s="12">
        <v>980</v>
      </c>
      <c r="F196" s="12">
        <v>9</v>
      </c>
      <c r="G196" s="12">
        <v>3</v>
      </c>
      <c r="H196" s="12">
        <v>980</v>
      </c>
      <c r="I196">
        <v>1</v>
      </c>
      <c r="J196">
        <v>1</v>
      </c>
      <c r="K196" s="11">
        <v>12779045.449999999</v>
      </c>
    </row>
    <row r="197" spans="1:11" hidden="1" x14ac:dyDescent="0.25">
      <c r="A197">
        <v>2924</v>
      </c>
      <c r="B197">
        <v>1</v>
      </c>
      <c r="C197" s="12">
        <v>0</v>
      </c>
      <c r="D197">
        <v>0</v>
      </c>
      <c r="E197" s="12">
        <v>840</v>
      </c>
      <c r="F197" s="12">
        <v>5</v>
      </c>
      <c r="G197" s="12">
        <v>3</v>
      </c>
      <c r="H197" s="12">
        <v>840</v>
      </c>
      <c r="I197">
        <v>1</v>
      </c>
      <c r="J197">
        <v>1</v>
      </c>
      <c r="K197" s="11">
        <v>383777.86</v>
      </c>
    </row>
    <row r="198" spans="1:11" hidden="1" x14ac:dyDescent="0.25">
      <c r="A198">
        <v>2924</v>
      </c>
      <c r="B198">
        <v>1</v>
      </c>
      <c r="C198" s="12">
        <v>0</v>
      </c>
      <c r="D198">
        <v>0</v>
      </c>
      <c r="E198" s="12">
        <v>978</v>
      </c>
      <c r="F198" s="12">
        <v>5</v>
      </c>
      <c r="G198" s="12">
        <v>3</v>
      </c>
      <c r="H198" s="12">
        <v>978</v>
      </c>
      <c r="I198">
        <v>1</v>
      </c>
      <c r="J198">
        <v>1</v>
      </c>
      <c r="K198" s="11">
        <v>625.22</v>
      </c>
    </row>
    <row r="199" spans="1:11" hidden="1" x14ac:dyDescent="0.25">
      <c r="A199">
        <v>2924</v>
      </c>
      <c r="B199">
        <v>1</v>
      </c>
      <c r="C199" s="12">
        <v>0</v>
      </c>
      <c r="D199">
        <v>0</v>
      </c>
      <c r="E199" s="12">
        <v>980</v>
      </c>
      <c r="F199" s="12">
        <v>5</v>
      </c>
      <c r="G199" s="12">
        <v>3</v>
      </c>
      <c r="H199" s="12">
        <v>980</v>
      </c>
      <c r="I199">
        <v>1</v>
      </c>
      <c r="J199">
        <v>1</v>
      </c>
      <c r="K199" s="11">
        <v>10948962.09</v>
      </c>
    </row>
    <row r="200" spans="1:11" hidden="1" x14ac:dyDescent="0.25">
      <c r="A200">
        <v>2924</v>
      </c>
      <c r="B200">
        <v>2</v>
      </c>
      <c r="C200" s="12">
        <v>0</v>
      </c>
      <c r="D200">
        <v>0</v>
      </c>
      <c r="E200" s="12">
        <v>840</v>
      </c>
      <c r="F200" s="12">
        <v>9</v>
      </c>
      <c r="G200" s="12">
        <v>3</v>
      </c>
      <c r="H200" s="12">
        <v>840</v>
      </c>
      <c r="I200">
        <v>1</v>
      </c>
      <c r="J200">
        <v>1</v>
      </c>
      <c r="K200" s="11">
        <v>452034.95</v>
      </c>
    </row>
    <row r="201" spans="1:11" hidden="1" x14ac:dyDescent="0.25">
      <c r="A201">
        <v>2924</v>
      </c>
      <c r="B201">
        <v>2</v>
      </c>
      <c r="C201" s="12">
        <v>0</v>
      </c>
      <c r="D201">
        <v>0</v>
      </c>
      <c r="E201" s="12">
        <v>978</v>
      </c>
      <c r="F201" s="12">
        <v>9</v>
      </c>
      <c r="G201" s="12">
        <v>3</v>
      </c>
      <c r="H201" s="12">
        <v>978</v>
      </c>
      <c r="I201">
        <v>1</v>
      </c>
      <c r="J201">
        <v>1</v>
      </c>
      <c r="K201" s="11">
        <v>340335.3</v>
      </c>
    </row>
    <row r="202" spans="1:11" hidden="1" x14ac:dyDescent="0.25">
      <c r="A202">
        <v>2924</v>
      </c>
      <c r="B202">
        <v>2</v>
      </c>
      <c r="C202" s="12">
        <v>0</v>
      </c>
      <c r="D202">
        <v>0</v>
      </c>
      <c r="E202" s="12">
        <v>980</v>
      </c>
      <c r="F202" s="12">
        <v>9</v>
      </c>
      <c r="G202" s="12">
        <v>3</v>
      </c>
      <c r="H202" s="12">
        <v>980</v>
      </c>
      <c r="I202">
        <v>1</v>
      </c>
      <c r="J202">
        <v>1</v>
      </c>
      <c r="K202" s="11">
        <v>969294.29</v>
      </c>
    </row>
    <row r="203" spans="1:11" hidden="1" x14ac:dyDescent="0.25">
      <c r="A203">
        <v>3043</v>
      </c>
      <c r="B203">
        <v>1</v>
      </c>
      <c r="C203" s="12">
        <v>2</v>
      </c>
      <c r="D203">
        <v>0</v>
      </c>
      <c r="E203" s="12">
        <v>980</v>
      </c>
      <c r="F203" s="12">
        <v>5</v>
      </c>
      <c r="G203" s="12">
        <v>3</v>
      </c>
      <c r="H203" s="12">
        <v>980</v>
      </c>
      <c r="I203">
        <v>1</v>
      </c>
      <c r="J203">
        <v>1</v>
      </c>
      <c r="K203" s="11">
        <v>493118.06</v>
      </c>
    </row>
    <row r="204" spans="1:11" hidden="1" x14ac:dyDescent="0.25">
      <c r="A204">
        <v>3103</v>
      </c>
      <c r="B204">
        <v>1</v>
      </c>
      <c r="C204" s="12">
        <v>5</v>
      </c>
      <c r="D204">
        <v>9</v>
      </c>
      <c r="E204" s="12">
        <v>980</v>
      </c>
      <c r="F204" s="12">
        <v>5</v>
      </c>
      <c r="G204" s="12">
        <v>3</v>
      </c>
      <c r="H204" s="12">
        <v>980</v>
      </c>
      <c r="I204">
        <v>1</v>
      </c>
      <c r="J204">
        <v>3</v>
      </c>
      <c r="K204" s="11">
        <v>784000</v>
      </c>
    </row>
    <row r="205" spans="1:11" hidden="1" x14ac:dyDescent="0.25">
      <c r="A205">
        <v>3107</v>
      </c>
      <c r="B205">
        <v>2</v>
      </c>
      <c r="C205" s="12">
        <v>5</v>
      </c>
      <c r="D205">
        <v>9</v>
      </c>
      <c r="E205" s="12">
        <v>980</v>
      </c>
      <c r="F205" s="12">
        <v>5</v>
      </c>
      <c r="G205" s="12">
        <v>3</v>
      </c>
      <c r="H205" s="12">
        <v>980</v>
      </c>
      <c r="I205">
        <v>1</v>
      </c>
      <c r="J205">
        <v>3</v>
      </c>
      <c r="K205" s="11">
        <v>784000</v>
      </c>
    </row>
    <row r="206" spans="1:11" hidden="1" x14ac:dyDescent="0.25">
      <c r="A206">
        <v>3320</v>
      </c>
      <c r="B206">
        <v>2</v>
      </c>
      <c r="C206" s="12">
        <v>2</v>
      </c>
      <c r="D206">
        <v>0</v>
      </c>
      <c r="E206" s="12">
        <v>840</v>
      </c>
      <c r="F206" s="12">
        <v>9</v>
      </c>
      <c r="G206" s="12">
        <v>3</v>
      </c>
      <c r="H206" s="12">
        <v>840</v>
      </c>
      <c r="I206">
        <v>1</v>
      </c>
      <c r="J206">
        <v>5</v>
      </c>
      <c r="K206" s="11">
        <v>267552.14</v>
      </c>
    </row>
    <row r="207" spans="1:11" hidden="1" x14ac:dyDescent="0.25">
      <c r="A207">
        <v>3320</v>
      </c>
      <c r="B207">
        <v>2</v>
      </c>
      <c r="C207" s="12">
        <v>2</v>
      </c>
      <c r="D207">
        <v>0</v>
      </c>
      <c r="E207" s="12">
        <v>978</v>
      </c>
      <c r="F207" s="12">
        <v>9</v>
      </c>
      <c r="G207" s="12">
        <v>3</v>
      </c>
      <c r="H207" s="12">
        <v>978</v>
      </c>
      <c r="I207">
        <v>1</v>
      </c>
      <c r="J207">
        <v>5</v>
      </c>
      <c r="K207" s="11">
        <v>153177.88</v>
      </c>
    </row>
    <row r="208" spans="1:11" hidden="1" x14ac:dyDescent="0.25">
      <c r="A208">
        <v>3326</v>
      </c>
      <c r="B208">
        <v>1</v>
      </c>
      <c r="C208" s="12">
        <v>2</v>
      </c>
      <c r="D208">
        <v>0</v>
      </c>
      <c r="E208" s="12">
        <v>840</v>
      </c>
      <c r="F208" s="12">
        <v>9</v>
      </c>
      <c r="G208" s="12">
        <v>3</v>
      </c>
      <c r="H208" s="12">
        <v>840</v>
      </c>
      <c r="I208">
        <v>1</v>
      </c>
      <c r="J208">
        <v>5</v>
      </c>
      <c r="K208" s="11">
        <v>49.5</v>
      </c>
    </row>
    <row r="209" spans="1:11" hidden="1" x14ac:dyDescent="0.25">
      <c r="A209">
        <v>3328</v>
      </c>
      <c r="B209">
        <v>2</v>
      </c>
      <c r="C209" s="12">
        <v>2</v>
      </c>
      <c r="D209">
        <v>0</v>
      </c>
      <c r="E209" s="12">
        <v>840</v>
      </c>
      <c r="F209" s="12">
        <v>9</v>
      </c>
      <c r="G209" s="12">
        <v>3</v>
      </c>
      <c r="H209" s="12">
        <v>840</v>
      </c>
      <c r="I209">
        <v>1</v>
      </c>
      <c r="J209">
        <v>5</v>
      </c>
      <c r="K209" s="11">
        <v>12929.19</v>
      </c>
    </row>
    <row r="210" spans="1:11" hidden="1" x14ac:dyDescent="0.25">
      <c r="A210">
        <v>3328</v>
      </c>
      <c r="B210">
        <v>2</v>
      </c>
      <c r="C210" s="12">
        <v>2</v>
      </c>
      <c r="D210">
        <v>0</v>
      </c>
      <c r="E210" s="12">
        <v>978</v>
      </c>
      <c r="F210" s="12">
        <v>9</v>
      </c>
      <c r="G210" s="12">
        <v>3</v>
      </c>
      <c r="H210" s="12">
        <v>978</v>
      </c>
      <c r="I210">
        <v>1</v>
      </c>
      <c r="J210">
        <v>5</v>
      </c>
      <c r="K210" s="11">
        <v>6233.4</v>
      </c>
    </row>
    <row r="211" spans="1:11" hidden="1" x14ac:dyDescent="0.25">
      <c r="A211">
        <v>3402</v>
      </c>
      <c r="B211">
        <v>1</v>
      </c>
      <c r="C211" s="12">
        <v>0</v>
      </c>
      <c r="D211">
        <v>0</v>
      </c>
      <c r="E211" s="12">
        <v>980</v>
      </c>
      <c r="F211" s="12">
        <v>5</v>
      </c>
      <c r="G211" s="12">
        <v>3</v>
      </c>
      <c r="H211" s="12">
        <v>980</v>
      </c>
      <c r="I211">
        <v>1</v>
      </c>
      <c r="J211">
        <v>1</v>
      </c>
      <c r="K211" s="11">
        <v>265258.15999999997</v>
      </c>
    </row>
    <row r="212" spans="1:11" hidden="1" x14ac:dyDescent="0.25">
      <c r="A212">
        <v>3500</v>
      </c>
      <c r="B212">
        <v>1</v>
      </c>
      <c r="C212" s="12">
        <v>0</v>
      </c>
      <c r="D212">
        <v>0</v>
      </c>
      <c r="E212" s="12">
        <v>980</v>
      </c>
      <c r="F212" s="12">
        <v>5</v>
      </c>
      <c r="G212" s="12">
        <v>3</v>
      </c>
      <c r="H212" s="12">
        <v>980</v>
      </c>
      <c r="I212">
        <v>0</v>
      </c>
      <c r="J212">
        <v>1</v>
      </c>
      <c r="K212" s="11">
        <v>5725975.5300000003</v>
      </c>
    </row>
    <row r="213" spans="1:11" hidden="1" x14ac:dyDescent="0.25">
      <c r="A213">
        <v>3510</v>
      </c>
      <c r="B213">
        <v>1</v>
      </c>
      <c r="C213" s="12">
        <v>0</v>
      </c>
      <c r="D213">
        <v>0</v>
      </c>
      <c r="E213" s="12">
        <v>980</v>
      </c>
      <c r="F213" s="12">
        <v>5</v>
      </c>
      <c r="G213" s="12">
        <v>3</v>
      </c>
      <c r="H213" s="12">
        <v>980</v>
      </c>
      <c r="I213">
        <v>1</v>
      </c>
      <c r="J213">
        <v>1</v>
      </c>
      <c r="K213" s="11">
        <v>46818.48</v>
      </c>
    </row>
    <row r="214" spans="1:11" hidden="1" x14ac:dyDescent="0.25">
      <c r="A214">
        <v>3510</v>
      </c>
      <c r="B214">
        <v>1</v>
      </c>
      <c r="C214" s="12">
        <v>0</v>
      </c>
      <c r="D214">
        <v>0</v>
      </c>
      <c r="E214" s="12">
        <v>980</v>
      </c>
      <c r="F214" s="12">
        <v>5</v>
      </c>
      <c r="G214" s="12">
        <v>3</v>
      </c>
      <c r="H214" s="12">
        <v>980</v>
      </c>
      <c r="I214">
        <v>1</v>
      </c>
      <c r="J214">
        <v>3</v>
      </c>
      <c r="K214" s="11">
        <v>663401.68000000005</v>
      </c>
    </row>
    <row r="215" spans="1:11" hidden="1" x14ac:dyDescent="0.25">
      <c r="A215">
        <v>3510</v>
      </c>
      <c r="B215">
        <v>1</v>
      </c>
      <c r="C215" s="12">
        <v>0</v>
      </c>
      <c r="D215">
        <v>0</v>
      </c>
      <c r="E215" s="12">
        <v>980</v>
      </c>
      <c r="F215" s="12">
        <v>5</v>
      </c>
      <c r="G215" s="12">
        <v>3</v>
      </c>
      <c r="H215" s="12">
        <v>980</v>
      </c>
      <c r="I215">
        <v>1</v>
      </c>
      <c r="J215">
        <v>4</v>
      </c>
      <c r="K215" s="11">
        <v>113491.55</v>
      </c>
    </row>
    <row r="216" spans="1:11" hidden="1" x14ac:dyDescent="0.25">
      <c r="A216">
        <v>3519</v>
      </c>
      <c r="B216">
        <v>1</v>
      </c>
      <c r="C216" s="12">
        <v>0</v>
      </c>
      <c r="D216">
        <v>0</v>
      </c>
      <c r="E216" s="12">
        <v>980</v>
      </c>
      <c r="F216" s="12">
        <v>5</v>
      </c>
      <c r="G216" s="12">
        <v>3</v>
      </c>
      <c r="H216" s="12">
        <v>980</v>
      </c>
      <c r="I216">
        <v>1</v>
      </c>
      <c r="J216">
        <v>1</v>
      </c>
      <c r="K216" s="11">
        <v>1337910.08</v>
      </c>
    </row>
    <row r="217" spans="1:11" hidden="1" x14ac:dyDescent="0.25">
      <c r="A217">
        <v>3519</v>
      </c>
      <c r="B217">
        <v>1</v>
      </c>
      <c r="C217" s="12">
        <v>0</v>
      </c>
      <c r="D217">
        <v>0</v>
      </c>
      <c r="E217" s="12">
        <v>980</v>
      </c>
      <c r="F217" s="12">
        <v>5</v>
      </c>
      <c r="G217" s="12">
        <v>3</v>
      </c>
      <c r="H217" s="12">
        <v>980</v>
      </c>
      <c r="I217">
        <v>1</v>
      </c>
      <c r="J217">
        <v>2</v>
      </c>
      <c r="K217" s="11">
        <v>4052.05</v>
      </c>
    </row>
    <row r="218" spans="1:11" hidden="1" x14ac:dyDescent="0.25">
      <c r="A218">
        <v>3519</v>
      </c>
      <c r="B218">
        <v>1</v>
      </c>
      <c r="C218" s="12">
        <v>0</v>
      </c>
      <c r="D218">
        <v>0</v>
      </c>
      <c r="E218" s="12">
        <v>980</v>
      </c>
      <c r="F218" s="12">
        <v>5</v>
      </c>
      <c r="G218" s="12">
        <v>3</v>
      </c>
      <c r="H218" s="12">
        <v>980</v>
      </c>
      <c r="I218">
        <v>1</v>
      </c>
      <c r="J218">
        <v>3</v>
      </c>
      <c r="K218" s="11">
        <v>7149844.2199999997</v>
      </c>
    </row>
    <row r="219" spans="1:11" hidden="1" x14ac:dyDescent="0.25">
      <c r="A219">
        <v>3519</v>
      </c>
      <c r="B219">
        <v>1</v>
      </c>
      <c r="C219" s="12">
        <v>0</v>
      </c>
      <c r="D219">
        <v>0</v>
      </c>
      <c r="E219" s="12">
        <v>980</v>
      </c>
      <c r="F219" s="12">
        <v>5</v>
      </c>
      <c r="G219" s="12">
        <v>3</v>
      </c>
      <c r="H219" s="12">
        <v>980</v>
      </c>
      <c r="I219">
        <v>1</v>
      </c>
      <c r="J219">
        <v>4</v>
      </c>
      <c r="K219" s="11">
        <v>8191575.0599999996</v>
      </c>
    </row>
    <row r="220" spans="1:11" hidden="1" x14ac:dyDescent="0.25">
      <c r="A220">
        <v>3519</v>
      </c>
      <c r="B220">
        <v>1</v>
      </c>
      <c r="C220" s="12">
        <v>0</v>
      </c>
      <c r="D220">
        <v>0</v>
      </c>
      <c r="E220" s="12">
        <v>980</v>
      </c>
      <c r="F220" s="12">
        <v>5</v>
      </c>
      <c r="G220" s="12">
        <v>3</v>
      </c>
      <c r="H220" s="12">
        <v>980</v>
      </c>
      <c r="I220">
        <v>1</v>
      </c>
      <c r="J220">
        <v>5</v>
      </c>
      <c r="K220" s="11">
        <v>211200</v>
      </c>
    </row>
    <row r="221" spans="1:11" hidden="1" x14ac:dyDescent="0.25">
      <c r="A221">
        <v>3520</v>
      </c>
      <c r="B221">
        <v>1</v>
      </c>
      <c r="C221" s="12">
        <v>0</v>
      </c>
      <c r="D221">
        <v>0</v>
      </c>
      <c r="E221" s="12">
        <v>980</v>
      </c>
      <c r="F221" s="12">
        <v>5</v>
      </c>
      <c r="G221" s="12">
        <v>3</v>
      </c>
      <c r="H221" s="12">
        <v>980</v>
      </c>
      <c r="I221">
        <v>1</v>
      </c>
      <c r="J221">
        <v>1</v>
      </c>
      <c r="K221" s="11">
        <v>29.05</v>
      </c>
    </row>
    <row r="222" spans="1:11" hidden="1" x14ac:dyDescent="0.25">
      <c r="A222">
        <v>3521</v>
      </c>
      <c r="B222">
        <v>1</v>
      </c>
      <c r="C222" s="12">
        <v>0</v>
      </c>
      <c r="D222">
        <v>0</v>
      </c>
      <c r="E222" s="12">
        <v>980</v>
      </c>
      <c r="F222" s="12">
        <v>5</v>
      </c>
      <c r="G222" s="12">
        <v>3</v>
      </c>
      <c r="H222" s="12">
        <v>980</v>
      </c>
      <c r="I222">
        <v>1</v>
      </c>
      <c r="J222">
        <v>1</v>
      </c>
      <c r="K222" s="11">
        <v>284547.34000000003</v>
      </c>
    </row>
    <row r="223" spans="1:11" hidden="1" x14ac:dyDescent="0.25">
      <c r="A223">
        <v>3522</v>
      </c>
      <c r="B223">
        <v>1</v>
      </c>
      <c r="C223" s="12">
        <v>0</v>
      </c>
      <c r="D223">
        <v>0</v>
      </c>
      <c r="E223" s="12">
        <v>980</v>
      </c>
      <c r="F223" s="12">
        <v>5</v>
      </c>
      <c r="G223" s="12">
        <v>3</v>
      </c>
      <c r="H223" s="12">
        <v>980</v>
      </c>
      <c r="I223">
        <v>1</v>
      </c>
      <c r="J223">
        <v>1</v>
      </c>
      <c r="K223" s="11">
        <v>6185.69</v>
      </c>
    </row>
    <row r="224" spans="1:11" hidden="1" x14ac:dyDescent="0.25">
      <c r="A224">
        <v>3542</v>
      </c>
      <c r="B224">
        <v>1</v>
      </c>
      <c r="C224" s="12">
        <v>1</v>
      </c>
      <c r="D224">
        <v>0</v>
      </c>
      <c r="E224" s="12">
        <v>980</v>
      </c>
      <c r="F224" s="12">
        <v>5</v>
      </c>
      <c r="G224" s="12">
        <v>3</v>
      </c>
      <c r="H224" s="12">
        <v>980</v>
      </c>
      <c r="I224">
        <v>1</v>
      </c>
      <c r="J224">
        <v>3</v>
      </c>
      <c r="K224" s="11">
        <v>93855.59</v>
      </c>
    </row>
    <row r="225" spans="1:13" hidden="1" x14ac:dyDescent="0.25">
      <c r="A225">
        <v>3548</v>
      </c>
      <c r="B225">
        <v>1</v>
      </c>
      <c r="C225" s="12">
        <v>6</v>
      </c>
      <c r="D225">
        <v>0</v>
      </c>
      <c r="E225" s="12">
        <v>980</v>
      </c>
      <c r="F225" s="12">
        <v>5</v>
      </c>
      <c r="G225" s="12">
        <v>3</v>
      </c>
      <c r="H225" s="12">
        <v>980</v>
      </c>
      <c r="I225">
        <v>1</v>
      </c>
      <c r="J225">
        <v>3</v>
      </c>
      <c r="K225" s="11">
        <v>294827.65000000002</v>
      </c>
    </row>
    <row r="226" spans="1:13" hidden="1" x14ac:dyDescent="0.25">
      <c r="A226">
        <v>3548</v>
      </c>
      <c r="B226">
        <v>1</v>
      </c>
      <c r="C226" s="12">
        <v>6</v>
      </c>
      <c r="D226">
        <v>0</v>
      </c>
      <c r="E226" s="12">
        <v>980</v>
      </c>
      <c r="F226" s="12">
        <v>5</v>
      </c>
      <c r="G226" s="12">
        <v>3</v>
      </c>
      <c r="H226" s="12">
        <v>980</v>
      </c>
      <c r="I226">
        <v>2</v>
      </c>
      <c r="J226">
        <v>3</v>
      </c>
      <c r="K226" s="11">
        <v>1260320.74</v>
      </c>
    </row>
    <row r="227" spans="1:13" hidden="1" x14ac:dyDescent="0.25">
      <c r="A227">
        <v>3550</v>
      </c>
      <c r="B227">
        <v>1</v>
      </c>
      <c r="C227" s="12">
        <v>0</v>
      </c>
      <c r="D227">
        <v>0</v>
      </c>
      <c r="E227" s="12">
        <v>980</v>
      </c>
      <c r="F227" s="12">
        <v>5</v>
      </c>
      <c r="G227" s="12">
        <v>3</v>
      </c>
      <c r="H227" s="12">
        <v>980</v>
      </c>
      <c r="I227">
        <v>1</v>
      </c>
      <c r="J227">
        <v>1</v>
      </c>
      <c r="K227" s="11">
        <v>12450</v>
      </c>
    </row>
    <row r="228" spans="1:13" hidden="1" x14ac:dyDescent="0.25">
      <c r="A228">
        <v>3559</v>
      </c>
      <c r="B228">
        <v>1</v>
      </c>
      <c r="C228" s="12">
        <v>0</v>
      </c>
      <c r="D228">
        <v>0</v>
      </c>
      <c r="E228" s="12">
        <v>980</v>
      </c>
      <c r="F228" s="12">
        <v>5</v>
      </c>
      <c r="G228" s="12">
        <v>3</v>
      </c>
      <c r="H228" s="12">
        <v>980</v>
      </c>
      <c r="I228">
        <v>1</v>
      </c>
      <c r="J228">
        <v>1</v>
      </c>
      <c r="K228" s="11">
        <v>2917.69</v>
      </c>
    </row>
    <row r="229" spans="1:13" hidden="1" x14ac:dyDescent="0.25">
      <c r="A229">
        <v>3570</v>
      </c>
      <c r="B229">
        <v>1</v>
      </c>
      <c r="C229" s="12">
        <v>1</v>
      </c>
      <c r="D229">
        <v>2</v>
      </c>
      <c r="E229" s="12">
        <v>980</v>
      </c>
      <c r="F229" s="12">
        <v>5</v>
      </c>
      <c r="G229" s="12">
        <v>3</v>
      </c>
      <c r="H229" s="12">
        <v>980</v>
      </c>
      <c r="I229">
        <v>1</v>
      </c>
      <c r="J229">
        <v>1</v>
      </c>
      <c r="K229" s="11">
        <v>782.23</v>
      </c>
    </row>
    <row r="230" spans="1:13" hidden="1" x14ac:dyDescent="0.25">
      <c r="A230">
        <v>3570</v>
      </c>
      <c r="B230">
        <v>1</v>
      </c>
      <c r="C230" s="12">
        <v>1</v>
      </c>
      <c r="D230">
        <v>2</v>
      </c>
      <c r="E230" s="12">
        <v>980</v>
      </c>
      <c r="F230" s="12">
        <v>5</v>
      </c>
      <c r="G230" s="12">
        <v>3</v>
      </c>
      <c r="H230" s="12">
        <v>980</v>
      </c>
      <c r="I230">
        <v>1</v>
      </c>
      <c r="J230">
        <v>2</v>
      </c>
      <c r="K230" s="11">
        <v>172.33</v>
      </c>
    </row>
    <row r="231" spans="1:13" hidden="1" x14ac:dyDescent="0.25">
      <c r="A231">
        <v>3570</v>
      </c>
      <c r="B231">
        <v>1</v>
      </c>
      <c r="C231" s="12">
        <v>1</v>
      </c>
      <c r="D231">
        <v>2</v>
      </c>
      <c r="E231" s="12">
        <v>980</v>
      </c>
      <c r="F231" s="12">
        <v>5</v>
      </c>
      <c r="G231" s="12">
        <v>3</v>
      </c>
      <c r="H231" s="12">
        <v>980</v>
      </c>
      <c r="I231">
        <v>1</v>
      </c>
      <c r="J231">
        <v>3</v>
      </c>
      <c r="K231" s="11">
        <v>28746.17</v>
      </c>
    </row>
    <row r="232" spans="1:13" hidden="1" x14ac:dyDescent="0.25">
      <c r="A232">
        <v>3570</v>
      </c>
      <c r="B232">
        <v>1</v>
      </c>
      <c r="C232" s="12">
        <v>1</v>
      </c>
      <c r="D232">
        <v>2</v>
      </c>
      <c r="E232" s="12">
        <v>980</v>
      </c>
      <c r="F232" s="12">
        <v>5</v>
      </c>
      <c r="G232" s="12">
        <v>3</v>
      </c>
      <c r="H232" s="12">
        <v>980</v>
      </c>
      <c r="I232">
        <v>1</v>
      </c>
      <c r="J232">
        <v>4</v>
      </c>
      <c r="K232" s="11">
        <v>4166.38</v>
      </c>
    </row>
    <row r="233" spans="1:13" hidden="1" x14ac:dyDescent="0.25">
      <c r="A233">
        <v>3570</v>
      </c>
      <c r="B233">
        <v>1</v>
      </c>
      <c r="C233" s="12">
        <v>1</v>
      </c>
      <c r="D233">
        <v>2</v>
      </c>
      <c r="E233" s="12">
        <v>980</v>
      </c>
      <c r="F233" s="12">
        <v>5</v>
      </c>
      <c r="G233" s="12">
        <v>3</v>
      </c>
      <c r="H233" s="12">
        <v>980</v>
      </c>
      <c r="I233">
        <v>1</v>
      </c>
      <c r="J233">
        <v>5</v>
      </c>
      <c r="K233" s="11">
        <v>387.67</v>
      </c>
    </row>
    <row r="234" spans="1:13" hidden="1" x14ac:dyDescent="0.25">
      <c r="A234">
        <v>3570</v>
      </c>
      <c r="B234">
        <v>1</v>
      </c>
      <c r="C234" s="12">
        <v>1</v>
      </c>
      <c r="D234">
        <v>3</v>
      </c>
      <c r="E234" s="12">
        <v>980</v>
      </c>
      <c r="F234" s="12">
        <v>5</v>
      </c>
      <c r="G234" s="12">
        <v>3</v>
      </c>
      <c r="H234" s="12">
        <v>980</v>
      </c>
      <c r="I234">
        <v>1</v>
      </c>
      <c r="J234">
        <v>3</v>
      </c>
      <c r="K234" s="11">
        <v>60739.38</v>
      </c>
      <c r="M234">
        <v>32</v>
      </c>
    </row>
    <row r="235" spans="1:13" hidden="1" x14ac:dyDescent="0.25">
      <c r="A235">
        <v>3570</v>
      </c>
      <c r="B235">
        <v>1</v>
      </c>
      <c r="C235" s="12">
        <v>1</v>
      </c>
      <c r="D235">
        <v>3</v>
      </c>
      <c r="E235" s="12">
        <v>980</v>
      </c>
      <c r="F235" s="12">
        <v>5</v>
      </c>
      <c r="G235" s="12">
        <v>3</v>
      </c>
      <c r="H235" s="12">
        <v>980</v>
      </c>
      <c r="I235">
        <v>1</v>
      </c>
      <c r="J235">
        <v>4</v>
      </c>
      <c r="K235" s="11">
        <v>5737.35</v>
      </c>
      <c r="M235">
        <v>32</v>
      </c>
    </row>
    <row r="236" spans="1:13" hidden="1" x14ac:dyDescent="0.25">
      <c r="A236">
        <v>3570</v>
      </c>
      <c r="B236">
        <v>1</v>
      </c>
      <c r="C236" s="12">
        <v>1</v>
      </c>
      <c r="D236">
        <v>3</v>
      </c>
      <c r="E236" s="12">
        <v>980</v>
      </c>
      <c r="F236" s="12">
        <v>5</v>
      </c>
      <c r="G236" s="12">
        <v>3</v>
      </c>
      <c r="H236" s="12">
        <v>980</v>
      </c>
      <c r="I236">
        <v>1</v>
      </c>
      <c r="J236">
        <v>5</v>
      </c>
      <c r="K236" s="11">
        <v>4185.1899999999996</v>
      </c>
      <c r="M236">
        <v>32</v>
      </c>
    </row>
    <row r="237" spans="1:13" hidden="1" x14ac:dyDescent="0.25">
      <c r="A237">
        <v>3570</v>
      </c>
      <c r="B237">
        <v>1</v>
      </c>
      <c r="C237" s="12">
        <v>1</v>
      </c>
      <c r="D237">
        <v>3</v>
      </c>
      <c r="E237" s="12">
        <v>980</v>
      </c>
      <c r="F237" s="12">
        <v>5</v>
      </c>
      <c r="G237" s="12">
        <v>3</v>
      </c>
      <c r="H237" s="12">
        <v>980</v>
      </c>
      <c r="I237">
        <v>2</v>
      </c>
      <c r="J237">
        <v>3</v>
      </c>
      <c r="K237" s="11">
        <v>1233.95</v>
      </c>
      <c r="M237">
        <v>33</v>
      </c>
    </row>
    <row r="238" spans="1:13" hidden="1" x14ac:dyDescent="0.25">
      <c r="A238">
        <v>3570</v>
      </c>
      <c r="B238">
        <v>1</v>
      </c>
      <c r="C238" s="12">
        <v>1</v>
      </c>
      <c r="D238">
        <v>3</v>
      </c>
      <c r="E238" s="12">
        <v>980</v>
      </c>
      <c r="F238" s="12">
        <v>5</v>
      </c>
      <c r="G238" s="12">
        <v>3</v>
      </c>
      <c r="H238" s="12">
        <v>980</v>
      </c>
      <c r="I238">
        <v>2</v>
      </c>
      <c r="J238">
        <v>4</v>
      </c>
      <c r="K238" s="11">
        <v>351.1</v>
      </c>
      <c r="M238">
        <v>33</v>
      </c>
    </row>
    <row r="239" spans="1:13" hidden="1" x14ac:dyDescent="0.25">
      <c r="A239">
        <v>3578</v>
      </c>
      <c r="B239">
        <v>1</v>
      </c>
      <c r="C239" s="12">
        <v>1</v>
      </c>
      <c r="D239">
        <v>2</v>
      </c>
      <c r="E239" s="12">
        <v>980</v>
      </c>
      <c r="F239" s="12">
        <v>5</v>
      </c>
      <c r="G239" s="12">
        <v>3</v>
      </c>
      <c r="H239" s="12">
        <v>980</v>
      </c>
      <c r="I239">
        <v>1</v>
      </c>
      <c r="J239">
        <v>3</v>
      </c>
      <c r="K239" s="11">
        <v>2147746.6800000002</v>
      </c>
    </row>
    <row r="240" spans="1:13" hidden="1" x14ac:dyDescent="0.25">
      <c r="A240">
        <v>3578</v>
      </c>
      <c r="B240">
        <v>1</v>
      </c>
      <c r="C240" s="12">
        <v>1</v>
      </c>
      <c r="D240">
        <v>2</v>
      </c>
      <c r="E240" s="12">
        <v>980</v>
      </c>
      <c r="F240" s="12">
        <v>5</v>
      </c>
      <c r="G240" s="12">
        <v>3</v>
      </c>
      <c r="H240" s="12">
        <v>980</v>
      </c>
      <c r="I240">
        <v>2</v>
      </c>
      <c r="J240">
        <v>3</v>
      </c>
      <c r="K240" s="11">
        <v>3800</v>
      </c>
      <c r="M240">
        <v>33</v>
      </c>
    </row>
    <row r="241" spans="1:13" hidden="1" x14ac:dyDescent="0.25">
      <c r="A241">
        <v>3578</v>
      </c>
      <c r="B241">
        <v>1</v>
      </c>
      <c r="C241" s="12">
        <v>1</v>
      </c>
      <c r="D241">
        <v>3</v>
      </c>
      <c r="E241" s="12">
        <v>980</v>
      </c>
      <c r="F241" s="12">
        <v>5</v>
      </c>
      <c r="G241" s="12">
        <v>3</v>
      </c>
      <c r="H241" s="12">
        <v>980</v>
      </c>
      <c r="I241">
        <v>1</v>
      </c>
      <c r="J241">
        <v>3</v>
      </c>
      <c r="K241" s="11">
        <v>1129462.99</v>
      </c>
      <c r="M241">
        <v>32</v>
      </c>
    </row>
    <row r="242" spans="1:13" hidden="1" x14ac:dyDescent="0.25">
      <c r="A242">
        <v>3578</v>
      </c>
      <c r="B242">
        <v>1</v>
      </c>
      <c r="C242" s="12">
        <v>1</v>
      </c>
      <c r="D242">
        <v>3</v>
      </c>
      <c r="E242" s="12">
        <v>980</v>
      </c>
      <c r="F242" s="12">
        <v>5</v>
      </c>
      <c r="G242" s="12">
        <v>3</v>
      </c>
      <c r="H242" s="12">
        <v>980</v>
      </c>
      <c r="I242">
        <v>2</v>
      </c>
      <c r="J242">
        <v>3</v>
      </c>
      <c r="K242" s="11">
        <v>511333.34</v>
      </c>
      <c r="M242">
        <v>33</v>
      </c>
    </row>
    <row r="243" spans="1:13" hidden="1" x14ac:dyDescent="0.25">
      <c r="A243">
        <v>3590</v>
      </c>
      <c r="B243">
        <v>2</v>
      </c>
      <c r="C243" s="12">
        <v>0</v>
      </c>
      <c r="D243">
        <v>0</v>
      </c>
      <c r="E243" s="12">
        <v>980</v>
      </c>
      <c r="F243" s="12">
        <v>5</v>
      </c>
      <c r="G243" s="12">
        <v>3</v>
      </c>
      <c r="H243" s="12">
        <v>980</v>
      </c>
      <c r="I243">
        <v>1</v>
      </c>
      <c r="J243">
        <v>1</v>
      </c>
      <c r="K243" s="11">
        <v>554315.93999999994</v>
      </c>
    </row>
    <row r="244" spans="1:13" hidden="1" x14ac:dyDescent="0.25">
      <c r="A244">
        <v>3590</v>
      </c>
      <c r="B244">
        <v>2</v>
      </c>
      <c r="C244" s="12">
        <v>0</v>
      </c>
      <c r="D244">
        <v>0</v>
      </c>
      <c r="E244" s="12">
        <v>980</v>
      </c>
      <c r="F244" s="12">
        <v>5</v>
      </c>
      <c r="G244" s="12">
        <v>3</v>
      </c>
      <c r="H244" s="12">
        <v>980</v>
      </c>
      <c r="I244">
        <v>1</v>
      </c>
      <c r="J244">
        <v>2</v>
      </c>
      <c r="K244" s="11">
        <v>101.93</v>
      </c>
    </row>
    <row r="245" spans="1:13" hidden="1" x14ac:dyDescent="0.25">
      <c r="A245">
        <v>3590</v>
      </c>
      <c r="B245">
        <v>2</v>
      </c>
      <c r="C245" s="12">
        <v>0</v>
      </c>
      <c r="D245">
        <v>0</v>
      </c>
      <c r="E245" s="12">
        <v>980</v>
      </c>
      <c r="F245" s="12">
        <v>5</v>
      </c>
      <c r="G245" s="12">
        <v>3</v>
      </c>
      <c r="H245" s="12">
        <v>980</v>
      </c>
      <c r="I245">
        <v>1</v>
      </c>
      <c r="J245">
        <v>3</v>
      </c>
      <c r="K245" s="11">
        <v>867577.79</v>
      </c>
    </row>
    <row r="246" spans="1:13" hidden="1" x14ac:dyDescent="0.25">
      <c r="A246">
        <v>3590</v>
      </c>
      <c r="B246">
        <v>2</v>
      </c>
      <c r="C246" s="12">
        <v>0</v>
      </c>
      <c r="D246">
        <v>0</v>
      </c>
      <c r="E246" s="12">
        <v>980</v>
      </c>
      <c r="F246" s="12">
        <v>5</v>
      </c>
      <c r="G246" s="12">
        <v>3</v>
      </c>
      <c r="H246" s="12">
        <v>980</v>
      </c>
      <c r="I246">
        <v>1</v>
      </c>
      <c r="J246">
        <v>4</v>
      </c>
      <c r="K246" s="11">
        <v>251731.31</v>
      </c>
    </row>
    <row r="247" spans="1:13" hidden="1" x14ac:dyDescent="0.25">
      <c r="A247">
        <v>3599</v>
      </c>
      <c r="B247">
        <v>2</v>
      </c>
      <c r="C247" s="12">
        <v>1</v>
      </c>
      <c r="D247">
        <v>2</v>
      </c>
      <c r="E247" s="12">
        <v>980</v>
      </c>
      <c r="F247" s="12">
        <v>5</v>
      </c>
      <c r="G247" s="12">
        <v>3</v>
      </c>
      <c r="H247" s="12">
        <v>980</v>
      </c>
      <c r="I247">
        <v>1</v>
      </c>
      <c r="J247">
        <v>1</v>
      </c>
      <c r="K247" s="11">
        <v>604.87</v>
      </c>
    </row>
    <row r="248" spans="1:13" hidden="1" x14ac:dyDescent="0.25">
      <c r="A248">
        <v>3599</v>
      </c>
      <c r="B248">
        <v>2</v>
      </c>
      <c r="C248" s="12">
        <v>1</v>
      </c>
      <c r="D248">
        <v>2</v>
      </c>
      <c r="E248" s="12">
        <v>980</v>
      </c>
      <c r="F248" s="12">
        <v>5</v>
      </c>
      <c r="G248" s="12">
        <v>3</v>
      </c>
      <c r="H248" s="12">
        <v>980</v>
      </c>
      <c r="I248">
        <v>1</v>
      </c>
      <c r="J248">
        <v>2</v>
      </c>
      <c r="K248" s="11">
        <v>8.66</v>
      </c>
    </row>
    <row r="249" spans="1:13" hidden="1" x14ac:dyDescent="0.25">
      <c r="A249">
        <v>3599</v>
      </c>
      <c r="B249">
        <v>2</v>
      </c>
      <c r="C249" s="12">
        <v>1</v>
      </c>
      <c r="D249">
        <v>2</v>
      </c>
      <c r="E249" s="12">
        <v>980</v>
      </c>
      <c r="F249" s="12">
        <v>5</v>
      </c>
      <c r="G249" s="12">
        <v>3</v>
      </c>
      <c r="H249" s="12">
        <v>980</v>
      </c>
      <c r="I249">
        <v>1</v>
      </c>
      <c r="J249">
        <v>3</v>
      </c>
      <c r="K249" s="11">
        <v>943333.73</v>
      </c>
    </row>
    <row r="250" spans="1:13" hidden="1" x14ac:dyDescent="0.25">
      <c r="A250">
        <v>3599</v>
      </c>
      <c r="B250">
        <v>2</v>
      </c>
      <c r="C250" s="12">
        <v>1</v>
      </c>
      <c r="D250">
        <v>2</v>
      </c>
      <c r="E250" s="12">
        <v>980</v>
      </c>
      <c r="F250" s="12">
        <v>5</v>
      </c>
      <c r="G250" s="12">
        <v>3</v>
      </c>
      <c r="H250" s="12">
        <v>980</v>
      </c>
      <c r="I250">
        <v>1</v>
      </c>
      <c r="J250">
        <v>4</v>
      </c>
      <c r="K250" s="11">
        <v>117.22</v>
      </c>
    </row>
    <row r="251" spans="1:13" hidden="1" x14ac:dyDescent="0.25">
      <c r="A251">
        <v>3599</v>
      </c>
      <c r="B251">
        <v>2</v>
      </c>
      <c r="C251" s="12">
        <v>1</v>
      </c>
      <c r="D251">
        <v>2</v>
      </c>
      <c r="E251" s="12">
        <v>980</v>
      </c>
      <c r="F251" s="12">
        <v>5</v>
      </c>
      <c r="G251" s="12">
        <v>3</v>
      </c>
      <c r="H251" s="12">
        <v>980</v>
      </c>
      <c r="I251">
        <v>1</v>
      </c>
      <c r="J251">
        <v>5</v>
      </c>
      <c r="K251" s="11">
        <v>2.98</v>
      </c>
    </row>
    <row r="252" spans="1:13" hidden="1" x14ac:dyDescent="0.25">
      <c r="A252">
        <v>3599</v>
      </c>
      <c r="B252">
        <v>2</v>
      </c>
      <c r="C252" s="12">
        <v>1</v>
      </c>
      <c r="D252">
        <v>2</v>
      </c>
      <c r="E252" s="12">
        <v>980</v>
      </c>
      <c r="F252" s="12">
        <v>5</v>
      </c>
      <c r="G252" s="12">
        <v>3</v>
      </c>
      <c r="H252" s="12">
        <v>980</v>
      </c>
      <c r="I252">
        <v>2</v>
      </c>
      <c r="J252">
        <v>3</v>
      </c>
      <c r="K252" s="11">
        <v>66217.19</v>
      </c>
    </row>
    <row r="253" spans="1:13" x14ac:dyDescent="0.25">
      <c r="A253">
        <v>3599</v>
      </c>
      <c r="B253">
        <v>2</v>
      </c>
      <c r="C253" s="12">
        <v>1</v>
      </c>
      <c r="D253">
        <v>3</v>
      </c>
      <c r="E253" s="12">
        <v>980</v>
      </c>
      <c r="F253" s="12">
        <v>5</v>
      </c>
      <c r="G253" s="12">
        <v>3</v>
      </c>
      <c r="H253" s="12">
        <v>980</v>
      </c>
      <c r="I253">
        <v>1</v>
      </c>
      <c r="J253">
        <v>3</v>
      </c>
      <c r="K253" s="11">
        <v>91418.33</v>
      </c>
      <c r="M253">
        <v>34</v>
      </c>
    </row>
    <row r="254" spans="1:13" x14ac:dyDescent="0.25">
      <c r="A254">
        <v>3599</v>
      </c>
      <c r="B254">
        <v>2</v>
      </c>
      <c r="C254" s="12">
        <v>1</v>
      </c>
      <c r="D254">
        <v>3</v>
      </c>
      <c r="E254" s="12">
        <v>980</v>
      </c>
      <c r="F254" s="12">
        <v>5</v>
      </c>
      <c r="G254" s="12">
        <v>3</v>
      </c>
      <c r="H254" s="12">
        <v>980</v>
      </c>
      <c r="I254">
        <v>1</v>
      </c>
      <c r="J254">
        <v>4</v>
      </c>
      <c r="K254" s="11">
        <v>3402.6</v>
      </c>
      <c r="M254">
        <v>34</v>
      </c>
    </row>
    <row r="255" spans="1:13" x14ac:dyDescent="0.25">
      <c r="A255">
        <v>3599</v>
      </c>
      <c r="B255">
        <v>2</v>
      </c>
      <c r="C255" s="12">
        <v>1</v>
      </c>
      <c r="D255">
        <v>3</v>
      </c>
      <c r="E255" s="12">
        <v>980</v>
      </c>
      <c r="F255" s="12">
        <v>5</v>
      </c>
      <c r="G255" s="12">
        <v>3</v>
      </c>
      <c r="H255" s="12">
        <v>980</v>
      </c>
      <c r="I255">
        <v>1</v>
      </c>
      <c r="J255">
        <v>5</v>
      </c>
      <c r="K255" s="11">
        <v>44.55</v>
      </c>
      <c r="M255">
        <v>34</v>
      </c>
    </row>
    <row r="256" spans="1:13" x14ac:dyDescent="0.25">
      <c r="A256">
        <v>3599</v>
      </c>
      <c r="B256">
        <v>2</v>
      </c>
      <c r="C256" s="12">
        <v>1</v>
      </c>
      <c r="D256">
        <v>3</v>
      </c>
      <c r="E256" s="12">
        <v>980</v>
      </c>
      <c r="F256" s="12">
        <v>5</v>
      </c>
      <c r="G256" s="12">
        <v>3</v>
      </c>
      <c r="H256" s="12">
        <v>980</v>
      </c>
      <c r="I256">
        <v>2</v>
      </c>
      <c r="J256">
        <v>3</v>
      </c>
      <c r="K256" s="11">
        <v>256843.49</v>
      </c>
      <c r="M256">
        <v>34</v>
      </c>
    </row>
    <row r="257" spans="1:13" x14ac:dyDescent="0.25">
      <c r="A257">
        <v>3599</v>
      </c>
      <c r="B257">
        <v>2</v>
      </c>
      <c r="C257" s="12">
        <v>1</v>
      </c>
      <c r="D257">
        <v>3</v>
      </c>
      <c r="E257" s="12">
        <v>980</v>
      </c>
      <c r="F257" s="12">
        <v>5</v>
      </c>
      <c r="G257" s="12">
        <v>3</v>
      </c>
      <c r="H257" s="12">
        <v>980</v>
      </c>
      <c r="I257">
        <v>2</v>
      </c>
      <c r="J257">
        <v>4</v>
      </c>
      <c r="K257" s="11">
        <v>272.72000000000003</v>
      </c>
      <c r="M257">
        <v>34</v>
      </c>
    </row>
    <row r="258" spans="1:13" hidden="1" x14ac:dyDescent="0.25">
      <c r="A258">
        <v>3599</v>
      </c>
      <c r="B258">
        <v>2</v>
      </c>
      <c r="C258" s="12">
        <v>2</v>
      </c>
      <c r="D258">
        <v>9</v>
      </c>
      <c r="E258" s="12">
        <v>980</v>
      </c>
      <c r="F258" s="12">
        <v>5</v>
      </c>
      <c r="G258" s="12">
        <v>3</v>
      </c>
      <c r="H258" s="12">
        <v>980</v>
      </c>
      <c r="I258">
        <v>2</v>
      </c>
      <c r="J258">
        <v>3</v>
      </c>
      <c r="K258" s="11">
        <v>1124116</v>
      </c>
    </row>
    <row r="259" spans="1:13" hidden="1" x14ac:dyDescent="0.25">
      <c r="A259">
        <v>3690</v>
      </c>
      <c r="B259">
        <v>2</v>
      </c>
      <c r="C259" s="12">
        <v>2</v>
      </c>
      <c r="D259">
        <v>0</v>
      </c>
      <c r="E259" s="12">
        <v>840</v>
      </c>
      <c r="F259" s="12">
        <v>5</v>
      </c>
      <c r="G259" s="12">
        <v>3</v>
      </c>
      <c r="H259" s="12">
        <v>840</v>
      </c>
      <c r="I259">
        <v>1</v>
      </c>
      <c r="J259">
        <v>3</v>
      </c>
      <c r="K259" s="11">
        <v>1900.16</v>
      </c>
    </row>
    <row r="260" spans="1:13" hidden="1" x14ac:dyDescent="0.25">
      <c r="A260">
        <v>3690</v>
      </c>
      <c r="B260">
        <v>2</v>
      </c>
      <c r="C260" s="12">
        <v>2</v>
      </c>
      <c r="D260">
        <v>0</v>
      </c>
      <c r="E260" s="12">
        <v>980</v>
      </c>
      <c r="F260" s="12">
        <v>5</v>
      </c>
      <c r="G260" s="12">
        <v>3</v>
      </c>
      <c r="H260" s="12">
        <v>980</v>
      </c>
      <c r="I260">
        <v>1</v>
      </c>
      <c r="J260">
        <v>1</v>
      </c>
      <c r="K260" s="11">
        <v>435.99</v>
      </c>
    </row>
    <row r="261" spans="1:13" hidden="1" x14ac:dyDescent="0.25">
      <c r="A261">
        <v>3690</v>
      </c>
      <c r="B261">
        <v>2</v>
      </c>
      <c r="C261" s="12">
        <v>2</v>
      </c>
      <c r="D261">
        <v>0</v>
      </c>
      <c r="E261" s="12">
        <v>980</v>
      </c>
      <c r="F261" s="12">
        <v>5</v>
      </c>
      <c r="G261" s="12">
        <v>3</v>
      </c>
      <c r="H261" s="12">
        <v>980</v>
      </c>
      <c r="I261">
        <v>1</v>
      </c>
      <c r="J261">
        <v>3</v>
      </c>
      <c r="K261" s="11">
        <v>358433.84</v>
      </c>
    </row>
    <row r="262" spans="1:13" hidden="1" x14ac:dyDescent="0.25">
      <c r="A262">
        <v>3690</v>
      </c>
      <c r="B262">
        <v>2</v>
      </c>
      <c r="C262" s="12">
        <v>2</v>
      </c>
      <c r="D262">
        <v>0</v>
      </c>
      <c r="E262" s="12">
        <v>980</v>
      </c>
      <c r="F262" s="12">
        <v>5</v>
      </c>
      <c r="G262" s="12">
        <v>3</v>
      </c>
      <c r="H262" s="12">
        <v>980</v>
      </c>
      <c r="I262">
        <v>1</v>
      </c>
      <c r="J262">
        <v>4</v>
      </c>
      <c r="K262" s="11">
        <v>7307.49</v>
      </c>
    </row>
    <row r="263" spans="1:13" hidden="1" x14ac:dyDescent="0.25">
      <c r="A263">
        <v>3692</v>
      </c>
      <c r="B263">
        <v>2</v>
      </c>
      <c r="C263" s="12">
        <v>3</v>
      </c>
      <c r="D263">
        <v>0</v>
      </c>
      <c r="E263" s="12">
        <v>840</v>
      </c>
      <c r="F263" s="12">
        <v>5</v>
      </c>
      <c r="G263" s="12">
        <v>3</v>
      </c>
      <c r="H263" s="12">
        <v>840</v>
      </c>
      <c r="I263">
        <v>1</v>
      </c>
      <c r="J263">
        <v>3</v>
      </c>
      <c r="K263" s="11">
        <v>194205.93</v>
      </c>
    </row>
    <row r="264" spans="1:13" hidden="1" x14ac:dyDescent="0.25">
      <c r="A264">
        <v>3692</v>
      </c>
      <c r="B264">
        <v>2</v>
      </c>
      <c r="C264" s="12">
        <v>4</v>
      </c>
      <c r="D264">
        <v>0</v>
      </c>
      <c r="E264" s="12">
        <v>980</v>
      </c>
      <c r="F264" s="12">
        <v>5</v>
      </c>
      <c r="G264" s="12">
        <v>3</v>
      </c>
      <c r="H264" s="12">
        <v>980</v>
      </c>
      <c r="I264">
        <v>1</v>
      </c>
      <c r="J264">
        <v>3</v>
      </c>
      <c r="K264" s="11">
        <v>1143.3399999999999</v>
      </c>
    </row>
    <row r="265" spans="1:13" hidden="1" x14ac:dyDescent="0.25">
      <c r="A265">
        <v>3692</v>
      </c>
      <c r="B265">
        <v>2</v>
      </c>
      <c r="C265" s="12">
        <v>4</v>
      </c>
      <c r="D265">
        <v>0</v>
      </c>
      <c r="E265" s="12">
        <v>980</v>
      </c>
      <c r="F265" s="12">
        <v>5</v>
      </c>
      <c r="G265" s="12">
        <v>3</v>
      </c>
      <c r="H265" s="12">
        <v>980</v>
      </c>
      <c r="I265">
        <v>1</v>
      </c>
      <c r="J265">
        <v>5</v>
      </c>
      <c r="K265" s="11">
        <v>40879.800000000003</v>
      </c>
    </row>
    <row r="266" spans="1:13" hidden="1" x14ac:dyDescent="0.25">
      <c r="A266">
        <v>3692</v>
      </c>
      <c r="B266">
        <v>2</v>
      </c>
      <c r="C266" s="12">
        <v>4</v>
      </c>
      <c r="D266">
        <v>0</v>
      </c>
      <c r="E266" s="12">
        <v>980</v>
      </c>
      <c r="F266" s="12">
        <v>9</v>
      </c>
      <c r="G266" s="12">
        <v>3</v>
      </c>
      <c r="H266" s="12">
        <v>980</v>
      </c>
      <c r="I266">
        <v>2</v>
      </c>
      <c r="J266">
        <v>5</v>
      </c>
      <c r="K266" s="11">
        <v>420.24</v>
      </c>
    </row>
    <row r="267" spans="1:13" hidden="1" x14ac:dyDescent="0.25">
      <c r="A267">
        <v>3739</v>
      </c>
      <c r="B267">
        <v>1</v>
      </c>
      <c r="C267" s="12">
        <v>0</v>
      </c>
      <c r="D267">
        <v>0</v>
      </c>
      <c r="E267" s="12">
        <v>840</v>
      </c>
      <c r="F267" s="12">
        <v>5</v>
      </c>
      <c r="G267" s="12">
        <v>3</v>
      </c>
      <c r="H267" s="12">
        <v>840</v>
      </c>
      <c r="I267">
        <v>1</v>
      </c>
      <c r="J267">
        <v>1</v>
      </c>
      <c r="K267" s="11">
        <v>640276.35</v>
      </c>
    </row>
    <row r="268" spans="1:13" hidden="1" x14ac:dyDescent="0.25">
      <c r="A268">
        <v>3739</v>
      </c>
      <c r="B268">
        <v>1</v>
      </c>
      <c r="C268" s="12">
        <v>0</v>
      </c>
      <c r="D268">
        <v>0</v>
      </c>
      <c r="E268" s="12">
        <v>978</v>
      </c>
      <c r="F268" s="12">
        <v>5</v>
      </c>
      <c r="G268" s="12">
        <v>3</v>
      </c>
      <c r="H268" s="12">
        <v>978</v>
      </c>
      <c r="I268">
        <v>1</v>
      </c>
      <c r="J268">
        <v>1</v>
      </c>
      <c r="K268" s="11">
        <v>36823.019999999997</v>
      </c>
    </row>
    <row r="269" spans="1:13" hidden="1" x14ac:dyDescent="0.25">
      <c r="A269">
        <v>3739</v>
      </c>
      <c r="B269">
        <v>1</v>
      </c>
      <c r="C269" s="12">
        <v>0</v>
      </c>
      <c r="D269">
        <v>0</v>
      </c>
      <c r="E269" s="12">
        <v>980</v>
      </c>
      <c r="F269" s="12">
        <v>5</v>
      </c>
      <c r="G269" s="12">
        <v>3</v>
      </c>
      <c r="H269" s="12">
        <v>980</v>
      </c>
      <c r="I269">
        <v>1</v>
      </c>
      <c r="J269">
        <v>1</v>
      </c>
      <c r="K269" s="11">
        <v>86982.45</v>
      </c>
    </row>
    <row r="270" spans="1:13" hidden="1" x14ac:dyDescent="0.25">
      <c r="A270">
        <v>3739</v>
      </c>
      <c r="B270">
        <v>2</v>
      </c>
      <c r="C270" s="12">
        <v>0</v>
      </c>
      <c r="D270">
        <v>0</v>
      </c>
      <c r="E270" s="12">
        <v>980</v>
      </c>
      <c r="F270" s="12">
        <v>5</v>
      </c>
      <c r="G270" s="12">
        <v>3</v>
      </c>
      <c r="H270" s="12">
        <v>980</v>
      </c>
      <c r="I270">
        <v>1</v>
      </c>
      <c r="J270">
        <v>1</v>
      </c>
      <c r="K270" s="11">
        <v>4579507.93</v>
      </c>
    </row>
    <row r="271" spans="1:13" hidden="1" x14ac:dyDescent="0.25">
      <c r="A271">
        <v>3739</v>
      </c>
      <c r="B271">
        <v>2</v>
      </c>
      <c r="C271" s="12">
        <v>0</v>
      </c>
      <c r="D271">
        <v>0</v>
      </c>
      <c r="E271" s="12">
        <v>980</v>
      </c>
      <c r="F271" s="12">
        <v>5</v>
      </c>
      <c r="G271" s="12">
        <v>3</v>
      </c>
      <c r="H271" s="12">
        <v>980</v>
      </c>
      <c r="I271">
        <v>1</v>
      </c>
      <c r="J271">
        <v>3</v>
      </c>
      <c r="K271" s="11">
        <v>518320.02</v>
      </c>
    </row>
    <row r="272" spans="1:13" hidden="1" x14ac:dyDescent="0.25">
      <c r="A272">
        <v>3739</v>
      </c>
      <c r="B272">
        <v>2</v>
      </c>
      <c r="C272" s="12">
        <v>0</v>
      </c>
      <c r="D272">
        <v>0</v>
      </c>
      <c r="E272" s="12">
        <v>980</v>
      </c>
      <c r="F272" s="12">
        <v>5</v>
      </c>
      <c r="G272" s="12">
        <v>3</v>
      </c>
      <c r="H272" s="12">
        <v>980</v>
      </c>
      <c r="I272">
        <v>1</v>
      </c>
      <c r="J272">
        <v>4</v>
      </c>
      <c r="K272" s="11">
        <v>19455.509999999998</v>
      </c>
    </row>
    <row r="273" spans="1:11" hidden="1" x14ac:dyDescent="0.25">
      <c r="A273">
        <v>4400</v>
      </c>
      <c r="B273">
        <v>1</v>
      </c>
      <c r="C273" s="12">
        <v>0</v>
      </c>
      <c r="D273">
        <v>0</v>
      </c>
      <c r="E273" s="12">
        <v>980</v>
      </c>
      <c r="F273" s="12">
        <v>5</v>
      </c>
      <c r="G273" s="12">
        <v>3</v>
      </c>
      <c r="H273" s="12">
        <v>980</v>
      </c>
      <c r="I273">
        <v>0</v>
      </c>
      <c r="J273">
        <v>1</v>
      </c>
      <c r="K273" s="11">
        <v>54665469.200000003</v>
      </c>
    </row>
    <row r="274" spans="1:11" hidden="1" x14ac:dyDescent="0.25">
      <c r="A274">
        <v>4409</v>
      </c>
      <c r="B274">
        <v>2</v>
      </c>
      <c r="C274" s="12">
        <v>0</v>
      </c>
      <c r="D274">
        <v>0</v>
      </c>
      <c r="E274" s="12">
        <v>980</v>
      </c>
      <c r="F274" s="12">
        <v>5</v>
      </c>
      <c r="G274" s="12">
        <v>3</v>
      </c>
      <c r="H274" s="12">
        <v>980</v>
      </c>
      <c r="I274">
        <v>0</v>
      </c>
      <c r="J274">
        <v>1</v>
      </c>
      <c r="K274" s="11">
        <v>25948738.16</v>
      </c>
    </row>
    <row r="275" spans="1:11" hidden="1" x14ac:dyDescent="0.25">
      <c r="A275">
        <v>4410</v>
      </c>
      <c r="B275">
        <v>1</v>
      </c>
      <c r="C275" s="12">
        <v>0</v>
      </c>
      <c r="D275">
        <v>0</v>
      </c>
      <c r="E275" s="12">
        <v>980</v>
      </c>
      <c r="F275" s="12">
        <v>5</v>
      </c>
      <c r="G275" s="12">
        <v>3</v>
      </c>
      <c r="H275" s="12">
        <v>980</v>
      </c>
      <c r="I275">
        <v>0</v>
      </c>
      <c r="J275">
        <v>1</v>
      </c>
      <c r="K275" s="11">
        <v>282019600</v>
      </c>
    </row>
    <row r="276" spans="1:11" hidden="1" x14ac:dyDescent="0.25">
      <c r="A276">
        <v>4430</v>
      </c>
      <c r="B276">
        <v>1</v>
      </c>
      <c r="C276" s="12">
        <v>0</v>
      </c>
      <c r="D276">
        <v>0</v>
      </c>
      <c r="E276" s="12">
        <v>980</v>
      </c>
      <c r="F276" s="12">
        <v>5</v>
      </c>
      <c r="G276" s="12">
        <v>3</v>
      </c>
      <c r="H276" s="12">
        <v>980</v>
      </c>
      <c r="I276">
        <v>0</v>
      </c>
      <c r="J276">
        <v>1</v>
      </c>
      <c r="K276" s="11">
        <v>427398.40000000002</v>
      </c>
    </row>
    <row r="277" spans="1:11" hidden="1" x14ac:dyDescent="0.25">
      <c r="A277">
        <v>4500</v>
      </c>
      <c r="B277">
        <v>1</v>
      </c>
      <c r="C277" s="12">
        <v>0</v>
      </c>
      <c r="D277">
        <v>0</v>
      </c>
      <c r="E277" s="12">
        <v>980</v>
      </c>
      <c r="F277" s="12">
        <v>5</v>
      </c>
      <c r="G277" s="12">
        <v>3</v>
      </c>
      <c r="H277" s="12">
        <v>980</v>
      </c>
      <c r="I277">
        <v>0</v>
      </c>
      <c r="J277">
        <v>1</v>
      </c>
      <c r="K277" s="11">
        <v>10690912.77</v>
      </c>
    </row>
    <row r="278" spans="1:11" hidden="1" x14ac:dyDescent="0.25">
      <c r="A278">
        <v>4509</v>
      </c>
      <c r="B278">
        <v>2</v>
      </c>
      <c r="C278" s="12">
        <v>0</v>
      </c>
      <c r="D278">
        <v>0</v>
      </c>
      <c r="E278" s="12">
        <v>980</v>
      </c>
      <c r="F278" s="12">
        <v>5</v>
      </c>
      <c r="G278" s="12">
        <v>3</v>
      </c>
      <c r="H278" s="12">
        <v>980</v>
      </c>
      <c r="I278">
        <v>0</v>
      </c>
      <c r="J278">
        <v>1</v>
      </c>
      <c r="K278" s="11">
        <v>7269894.3600000003</v>
      </c>
    </row>
    <row r="279" spans="1:11" hidden="1" x14ac:dyDescent="0.25">
      <c r="A279">
        <v>4530</v>
      </c>
      <c r="B279">
        <v>1</v>
      </c>
      <c r="C279" s="12">
        <v>0</v>
      </c>
      <c r="D279">
        <v>0</v>
      </c>
      <c r="E279" s="12">
        <v>980</v>
      </c>
      <c r="F279" s="12">
        <v>5</v>
      </c>
      <c r="G279" s="12">
        <v>3</v>
      </c>
      <c r="H279" s="12">
        <v>980</v>
      </c>
      <c r="I279">
        <v>0</v>
      </c>
      <c r="J279">
        <v>1</v>
      </c>
      <c r="K279" s="11">
        <v>10140.17</v>
      </c>
    </row>
    <row r="280" spans="1:11" hidden="1" x14ac:dyDescent="0.25">
      <c r="A280">
        <v>9000</v>
      </c>
      <c r="B280">
        <v>1</v>
      </c>
      <c r="C280" s="12">
        <v>2</v>
      </c>
      <c r="D280">
        <v>0</v>
      </c>
      <c r="E280" s="12">
        <v>840</v>
      </c>
      <c r="F280" s="12">
        <v>5</v>
      </c>
      <c r="G280" s="12">
        <v>3</v>
      </c>
      <c r="H280" s="12">
        <v>840</v>
      </c>
      <c r="I280">
        <v>1</v>
      </c>
      <c r="J280">
        <v>3</v>
      </c>
      <c r="K280" s="11">
        <v>9073495.7200000007</v>
      </c>
    </row>
    <row r="281" spans="1:11" hidden="1" x14ac:dyDescent="0.25">
      <c r="A281">
        <v>9000</v>
      </c>
      <c r="B281">
        <v>1</v>
      </c>
      <c r="C281" s="12">
        <v>2</v>
      </c>
      <c r="D281">
        <v>0</v>
      </c>
      <c r="E281" s="12">
        <v>980</v>
      </c>
      <c r="F281" s="12">
        <v>5</v>
      </c>
      <c r="G281" s="12">
        <v>3</v>
      </c>
      <c r="H281" s="12">
        <v>980</v>
      </c>
      <c r="I281">
        <v>1</v>
      </c>
      <c r="J281">
        <v>1</v>
      </c>
      <c r="K281" s="11">
        <v>994098.98</v>
      </c>
    </row>
    <row r="282" spans="1:11" hidden="1" x14ac:dyDescent="0.25">
      <c r="A282">
        <v>9000</v>
      </c>
      <c r="B282">
        <v>1</v>
      </c>
      <c r="C282" s="12">
        <v>2</v>
      </c>
      <c r="D282">
        <v>0</v>
      </c>
      <c r="E282" s="12">
        <v>980</v>
      </c>
      <c r="F282" s="12">
        <v>5</v>
      </c>
      <c r="G282" s="12">
        <v>3</v>
      </c>
      <c r="H282" s="12">
        <v>980</v>
      </c>
      <c r="I282">
        <v>1</v>
      </c>
      <c r="J282">
        <v>3</v>
      </c>
      <c r="K282" s="11">
        <v>947845283.38999999</v>
      </c>
    </row>
    <row r="283" spans="1:11" hidden="1" x14ac:dyDescent="0.25">
      <c r="A283">
        <v>9000</v>
      </c>
      <c r="B283">
        <v>1</v>
      </c>
      <c r="C283" s="12">
        <v>2</v>
      </c>
      <c r="D283">
        <v>0</v>
      </c>
      <c r="E283" s="12">
        <v>980</v>
      </c>
      <c r="F283" s="12">
        <v>5</v>
      </c>
      <c r="G283" s="12">
        <v>3</v>
      </c>
      <c r="H283" s="12">
        <v>980</v>
      </c>
      <c r="I283">
        <v>1</v>
      </c>
      <c r="J283">
        <v>4</v>
      </c>
      <c r="K283" s="11">
        <v>17021415.789999999</v>
      </c>
    </row>
    <row r="284" spans="1:11" hidden="1" x14ac:dyDescent="0.25">
      <c r="A284">
        <v>9000</v>
      </c>
      <c r="B284">
        <v>1</v>
      </c>
      <c r="C284" s="12">
        <v>2</v>
      </c>
      <c r="D284">
        <v>0</v>
      </c>
      <c r="E284" s="12">
        <v>980</v>
      </c>
      <c r="F284" s="12">
        <v>5</v>
      </c>
      <c r="G284" s="12">
        <v>3</v>
      </c>
      <c r="H284" s="12">
        <v>980</v>
      </c>
      <c r="I284">
        <v>2</v>
      </c>
      <c r="J284">
        <v>3</v>
      </c>
      <c r="K284" s="11">
        <v>578610.56999999995</v>
      </c>
    </row>
    <row r="285" spans="1:11" hidden="1" x14ac:dyDescent="0.25">
      <c r="A285">
        <v>9000</v>
      </c>
      <c r="B285">
        <v>1</v>
      </c>
      <c r="C285" s="12">
        <v>2</v>
      </c>
      <c r="D285">
        <v>0</v>
      </c>
      <c r="E285" s="12">
        <v>980</v>
      </c>
      <c r="F285" s="12">
        <v>5</v>
      </c>
      <c r="G285" s="12">
        <v>3</v>
      </c>
      <c r="H285" s="12">
        <v>980</v>
      </c>
      <c r="I285">
        <v>2</v>
      </c>
      <c r="J285">
        <v>4</v>
      </c>
      <c r="K285" s="11">
        <v>50000</v>
      </c>
    </row>
    <row r="286" spans="1:11" hidden="1" x14ac:dyDescent="0.25">
      <c r="A286">
        <v>9031</v>
      </c>
      <c r="B286">
        <v>2</v>
      </c>
      <c r="C286" s="12">
        <v>0</v>
      </c>
      <c r="D286">
        <v>9</v>
      </c>
      <c r="E286" s="12">
        <v>840</v>
      </c>
      <c r="F286" s="12">
        <v>9</v>
      </c>
      <c r="G286" s="12">
        <v>3</v>
      </c>
      <c r="H286" s="12">
        <v>840</v>
      </c>
      <c r="I286">
        <v>1</v>
      </c>
      <c r="J286">
        <v>3</v>
      </c>
      <c r="K286" s="11">
        <v>523333350.35000002</v>
      </c>
    </row>
    <row r="287" spans="1:11" hidden="1" x14ac:dyDescent="0.25">
      <c r="A287">
        <v>9031</v>
      </c>
      <c r="B287">
        <v>2</v>
      </c>
      <c r="C287" s="12">
        <v>0</v>
      </c>
      <c r="D287">
        <v>9</v>
      </c>
      <c r="E287" s="12">
        <v>840</v>
      </c>
      <c r="F287" s="12">
        <v>9</v>
      </c>
      <c r="G287" s="12">
        <v>3</v>
      </c>
      <c r="H287" s="12">
        <v>840</v>
      </c>
      <c r="I287">
        <v>1</v>
      </c>
      <c r="J287">
        <v>4</v>
      </c>
      <c r="K287" s="11">
        <v>19811754.370000001</v>
      </c>
    </row>
    <row r="288" spans="1:11" hidden="1" x14ac:dyDescent="0.25">
      <c r="A288">
        <v>9031</v>
      </c>
      <c r="B288">
        <v>2</v>
      </c>
      <c r="C288" s="12">
        <v>0</v>
      </c>
      <c r="D288">
        <v>9</v>
      </c>
      <c r="E288" s="12">
        <v>840</v>
      </c>
      <c r="F288" s="12">
        <v>9</v>
      </c>
      <c r="G288" s="12">
        <v>3</v>
      </c>
      <c r="H288" s="12">
        <v>840</v>
      </c>
      <c r="I288">
        <v>1</v>
      </c>
      <c r="J288">
        <v>5</v>
      </c>
      <c r="K288" s="11">
        <v>2922158.99</v>
      </c>
    </row>
    <row r="289" spans="1:12" hidden="1" x14ac:dyDescent="0.25">
      <c r="A289">
        <v>9031</v>
      </c>
      <c r="B289">
        <v>2</v>
      </c>
      <c r="C289" s="12">
        <v>0</v>
      </c>
      <c r="D289">
        <v>9</v>
      </c>
      <c r="E289" s="12">
        <v>978</v>
      </c>
      <c r="F289" s="12">
        <v>9</v>
      </c>
      <c r="G289" s="12">
        <v>3</v>
      </c>
      <c r="H289" s="12">
        <v>978</v>
      </c>
      <c r="I289">
        <v>1</v>
      </c>
      <c r="J289">
        <v>3</v>
      </c>
      <c r="K289" s="11">
        <v>139730218.63999999</v>
      </c>
    </row>
    <row r="290" spans="1:12" hidden="1" x14ac:dyDescent="0.25">
      <c r="A290">
        <v>9031</v>
      </c>
      <c r="B290">
        <v>2</v>
      </c>
      <c r="C290" s="12">
        <v>0</v>
      </c>
      <c r="D290">
        <v>9</v>
      </c>
      <c r="E290" s="12">
        <v>980</v>
      </c>
      <c r="F290" s="12">
        <v>9</v>
      </c>
      <c r="G290" s="12">
        <v>3</v>
      </c>
      <c r="H290" s="12">
        <v>980</v>
      </c>
      <c r="I290">
        <v>1</v>
      </c>
      <c r="J290">
        <v>3</v>
      </c>
      <c r="K290" s="11">
        <v>283889997.06999999</v>
      </c>
    </row>
    <row r="291" spans="1:12" hidden="1" x14ac:dyDescent="0.25">
      <c r="A291">
        <v>9031</v>
      </c>
      <c r="B291">
        <v>2</v>
      </c>
      <c r="C291" s="12">
        <v>0</v>
      </c>
      <c r="D291">
        <v>9</v>
      </c>
      <c r="E291" s="12">
        <v>980</v>
      </c>
      <c r="F291" s="12">
        <v>9</v>
      </c>
      <c r="G291" s="12">
        <v>3</v>
      </c>
      <c r="H291" s="12">
        <v>980</v>
      </c>
      <c r="I291">
        <v>1</v>
      </c>
      <c r="J291">
        <v>4</v>
      </c>
      <c r="K291" s="11">
        <v>39102159.280000001</v>
      </c>
    </row>
    <row r="292" spans="1:12" hidden="1" x14ac:dyDescent="0.25">
      <c r="A292">
        <v>9031</v>
      </c>
      <c r="B292">
        <v>2</v>
      </c>
      <c r="C292" s="12">
        <v>0</v>
      </c>
      <c r="D292">
        <v>9</v>
      </c>
      <c r="E292" s="12">
        <v>980</v>
      </c>
      <c r="F292" s="12">
        <v>9</v>
      </c>
      <c r="G292" s="12">
        <v>3</v>
      </c>
      <c r="H292" s="12">
        <v>980</v>
      </c>
      <c r="I292">
        <v>1</v>
      </c>
      <c r="J292">
        <v>5</v>
      </c>
      <c r="K292" s="11">
        <v>44682603</v>
      </c>
    </row>
    <row r="293" spans="1:12" hidden="1" x14ac:dyDescent="0.25">
      <c r="A293">
        <v>9036</v>
      </c>
      <c r="B293">
        <v>2</v>
      </c>
      <c r="C293" s="12">
        <v>0</v>
      </c>
      <c r="D293">
        <v>1</v>
      </c>
      <c r="E293" s="12">
        <v>980</v>
      </c>
      <c r="F293" s="12">
        <v>5</v>
      </c>
      <c r="G293" s="12">
        <v>3</v>
      </c>
      <c r="H293" s="12">
        <v>980</v>
      </c>
      <c r="I293">
        <v>1</v>
      </c>
      <c r="J293">
        <v>3</v>
      </c>
      <c r="K293" s="11">
        <v>88538.37</v>
      </c>
    </row>
    <row r="294" spans="1:12" hidden="1" x14ac:dyDescent="0.25">
      <c r="A294">
        <v>9036</v>
      </c>
      <c r="B294">
        <v>2</v>
      </c>
      <c r="C294" s="12">
        <v>0</v>
      </c>
      <c r="D294">
        <v>9</v>
      </c>
      <c r="E294" s="12">
        <v>840</v>
      </c>
      <c r="F294" s="12">
        <v>9</v>
      </c>
      <c r="G294" s="12">
        <v>3</v>
      </c>
      <c r="H294" s="12">
        <v>840</v>
      </c>
      <c r="I294">
        <v>1</v>
      </c>
      <c r="J294">
        <v>3</v>
      </c>
      <c r="K294" s="11">
        <v>18146991.440000001</v>
      </c>
    </row>
    <row r="295" spans="1:12" hidden="1" x14ac:dyDescent="0.25">
      <c r="A295">
        <v>9036</v>
      </c>
      <c r="B295">
        <v>2</v>
      </c>
      <c r="C295" s="12">
        <v>0</v>
      </c>
      <c r="D295">
        <v>9</v>
      </c>
      <c r="E295" s="12">
        <v>980</v>
      </c>
      <c r="F295" s="12">
        <v>9</v>
      </c>
      <c r="G295" s="12">
        <v>3</v>
      </c>
      <c r="H295" s="12">
        <v>980</v>
      </c>
      <c r="I295">
        <v>1</v>
      </c>
      <c r="J295">
        <v>1</v>
      </c>
      <c r="K295" s="11">
        <v>802198.98</v>
      </c>
    </row>
    <row r="296" spans="1:12" hidden="1" x14ac:dyDescent="0.25">
      <c r="A296">
        <v>9036</v>
      </c>
      <c r="B296">
        <v>2</v>
      </c>
      <c r="C296" s="12">
        <v>0</v>
      </c>
      <c r="D296">
        <v>9</v>
      </c>
      <c r="E296" s="12">
        <v>980</v>
      </c>
      <c r="F296" s="12">
        <v>9</v>
      </c>
      <c r="G296" s="12">
        <v>3</v>
      </c>
      <c r="H296" s="12">
        <v>980</v>
      </c>
      <c r="I296">
        <v>1</v>
      </c>
      <c r="J296">
        <v>3</v>
      </c>
      <c r="K296" s="11">
        <v>721626965.73000002</v>
      </c>
    </row>
    <row r="297" spans="1:12" hidden="1" x14ac:dyDescent="0.25">
      <c r="A297">
        <v>9122</v>
      </c>
      <c r="B297">
        <v>1</v>
      </c>
      <c r="C297" s="12">
        <v>3</v>
      </c>
      <c r="D297">
        <v>0</v>
      </c>
      <c r="E297" s="12">
        <v>840</v>
      </c>
      <c r="F297" s="12">
        <v>5</v>
      </c>
      <c r="G297" s="12">
        <v>3</v>
      </c>
      <c r="H297" s="12">
        <v>840</v>
      </c>
      <c r="I297">
        <v>1</v>
      </c>
      <c r="J297">
        <v>3</v>
      </c>
      <c r="K297" s="11">
        <v>49638168.079999998</v>
      </c>
    </row>
    <row r="298" spans="1:12" hidden="1" x14ac:dyDescent="0.25">
      <c r="A298">
        <v>9129</v>
      </c>
      <c r="B298">
        <v>1</v>
      </c>
      <c r="C298" s="12">
        <v>4</v>
      </c>
      <c r="D298">
        <v>1</v>
      </c>
      <c r="E298" s="12">
        <v>980</v>
      </c>
      <c r="F298" s="12">
        <v>5</v>
      </c>
      <c r="G298" s="12">
        <v>3</v>
      </c>
      <c r="H298" s="12">
        <v>980</v>
      </c>
      <c r="I298">
        <v>1</v>
      </c>
      <c r="J298">
        <v>3</v>
      </c>
      <c r="K298" s="11">
        <v>11879635.67</v>
      </c>
    </row>
    <row r="299" spans="1:12" hidden="1" x14ac:dyDescent="0.25">
      <c r="A299">
        <v>9129</v>
      </c>
      <c r="B299">
        <v>1</v>
      </c>
      <c r="C299" s="12">
        <v>4</v>
      </c>
      <c r="D299">
        <v>1</v>
      </c>
      <c r="E299" s="12">
        <v>980</v>
      </c>
      <c r="F299" s="12">
        <v>5</v>
      </c>
      <c r="G299" s="12">
        <v>3</v>
      </c>
      <c r="H299" s="12">
        <v>980</v>
      </c>
      <c r="I299">
        <v>1</v>
      </c>
      <c r="J299">
        <v>5</v>
      </c>
      <c r="K299" s="11">
        <v>8416795.4700000007</v>
      </c>
    </row>
    <row r="300" spans="1:12" hidden="1" x14ac:dyDescent="0.25">
      <c r="A300">
        <v>9129</v>
      </c>
      <c r="B300">
        <v>1</v>
      </c>
      <c r="C300" s="12">
        <v>4</v>
      </c>
      <c r="D300">
        <v>9</v>
      </c>
      <c r="E300" s="12">
        <v>840</v>
      </c>
      <c r="F300" s="12">
        <v>1</v>
      </c>
      <c r="G300" s="12">
        <v>3</v>
      </c>
      <c r="H300" s="12">
        <v>840</v>
      </c>
      <c r="I300">
        <v>1</v>
      </c>
      <c r="J300">
        <v>3</v>
      </c>
      <c r="K300" s="11">
        <v>191337658.53</v>
      </c>
      <c r="L300" s="11">
        <f t="shared" ref="L300:L306" si="22">K300</f>
        <v>191337658.53</v>
      </c>
    </row>
    <row r="301" spans="1:12" hidden="1" x14ac:dyDescent="0.25">
      <c r="A301">
        <v>9129</v>
      </c>
      <c r="B301">
        <v>1</v>
      </c>
      <c r="C301" s="12">
        <v>4</v>
      </c>
      <c r="D301">
        <v>9</v>
      </c>
      <c r="E301" s="12">
        <v>978</v>
      </c>
      <c r="F301" s="12">
        <v>1</v>
      </c>
      <c r="G301" s="12">
        <v>3</v>
      </c>
      <c r="H301" s="12">
        <v>978</v>
      </c>
      <c r="I301">
        <v>1</v>
      </c>
      <c r="J301">
        <v>3</v>
      </c>
      <c r="K301" s="11">
        <v>112851.77</v>
      </c>
      <c r="L301" s="11">
        <f t="shared" si="22"/>
        <v>112851.77</v>
      </c>
    </row>
    <row r="302" spans="1:12" hidden="1" x14ac:dyDescent="0.25">
      <c r="A302">
        <v>9129</v>
      </c>
      <c r="B302">
        <v>1</v>
      </c>
      <c r="C302" s="12">
        <v>4</v>
      </c>
      <c r="D302">
        <v>9</v>
      </c>
      <c r="E302" s="12">
        <v>980</v>
      </c>
      <c r="F302" s="12">
        <v>1</v>
      </c>
      <c r="G302" s="12">
        <v>3</v>
      </c>
      <c r="H302" s="12">
        <v>980</v>
      </c>
      <c r="I302">
        <v>1</v>
      </c>
      <c r="J302">
        <v>3</v>
      </c>
      <c r="K302" s="11">
        <v>242602794.91999999</v>
      </c>
      <c r="L302" s="11">
        <f t="shared" si="22"/>
        <v>242602794.91999999</v>
      </c>
    </row>
    <row r="303" spans="1:12" hidden="1" x14ac:dyDescent="0.25">
      <c r="A303">
        <v>9129</v>
      </c>
      <c r="B303">
        <v>1</v>
      </c>
      <c r="C303" s="12">
        <v>4</v>
      </c>
      <c r="D303">
        <v>9</v>
      </c>
      <c r="E303" s="12">
        <v>980</v>
      </c>
      <c r="F303" s="12">
        <v>1</v>
      </c>
      <c r="G303" s="12">
        <v>3</v>
      </c>
      <c r="H303" s="12">
        <v>980</v>
      </c>
      <c r="I303">
        <v>1</v>
      </c>
      <c r="J303">
        <v>5</v>
      </c>
      <c r="K303" s="11">
        <v>2350195.62</v>
      </c>
      <c r="L303" s="11">
        <f t="shared" si="22"/>
        <v>2350195.62</v>
      </c>
    </row>
    <row r="304" spans="1:12" hidden="1" x14ac:dyDescent="0.25">
      <c r="A304">
        <v>9208</v>
      </c>
      <c r="B304">
        <v>1</v>
      </c>
      <c r="C304" s="12">
        <v>0</v>
      </c>
      <c r="D304">
        <v>2</v>
      </c>
      <c r="E304" s="12">
        <v>840</v>
      </c>
      <c r="F304" s="12">
        <v>4</v>
      </c>
      <c r="G304" s="12">
        <v>3</v>
      </c>
      <c r="H304" s="12">
        <v>840</v>
      </c>
      <c r="I304">
        <v>1</v>
      </c>
      <c r="J304">
        <v>1</v>
      </c>
      <c r="K304" s="11">
        <v>69528565.680000007</v>
      </c>
      <c r="L304" s="11">
        <f t="shared" si="22"/>
        <v>69528565.680000007</v>
      </c>
    </row>
    <row r="305" spans="1:12" hidden="1" x14ac:dyDescent="0.25">
      <c r="A305">
        <v>9208</v>
      </c>
      <c r="B305">
        <v>1</v>
      </c>
      <c r="C305" s="12">
        <v>0</v>
      </c>
      <c r="D305">
        <v>2</v>
      </c>
      <c r="E305" s="12">
        <v>980</v>
      </c>
      <c r="F305" s="12">
        <v>4</v>
      </c>
      <c r="G305" s="12">
        <v>3</v>
      </c>
      <c r="H305" s="12">
        <v>980</v>
      </c>
      <c r="I305">
        <v>1</v>
      </c>
      <c r="J305">
        <v>1</v>
      </c>
      <c r="K305" s="11">
        <v>196308272.5</v>
      </c>
      <c r="L305" s="11">
        <f t="shared" si="22"/>
        <v>196308272.5</v>
      </c>
    </row>
    <row r="306" spans="1:12" hidden="1" x14ac:dyDescent="0.25">
      <c r="A306">
        <v>9350</v>
      </c>
      <c r="B306">
        <v>1</v>
      </c>
      <c r="C306" s="12">
        <v>0</v>
      </c>
      <c r="D306">
        <v>2</v>
      </c>
      <c r="E306" s="12">
        <v>980</v>
      </c>
      <c r="F306" s="12">
        <v>4</v>
      </c>
      <c r="G306" s="12">
        <v>3</v>
      </c>
      <c r="H306" s="12">
        <v>980</v>
      </c>
      <c r="I306">
        <v>1</v>
      </c>
      <c r="J306">
        <v>3</v>
      </c>
      <c r="K306" s="11">
        <v>28233481.420000002</v>
      </c>
      <c r="L306" s="11">
        <f t="shared" si="22"/>
        <v>28233481.420000002</v>
      </c>
    </row>
    <row r="307" spans="1:12" hidden="1" x14ac:dyDescent="0.25">
      <c r="A307">
        <v>9500</v>
      </c>
      <c r="B307">
        <v>1</v>
      </c>
      <c r="C307" s="12">
        <v>0</v>
      </c>
      <c r="D307">
        <v>1</v>
      </c>
      <c r="E307" s="12">
        <v>840</v>
      </c>
      <c r="F307" s="12">
        <v>5</v>
      </c>
      <c r="G307" s="12">
        <v>3</v>
      </c>
      <c r="H307" s="12">
        <v>840</v>
      </c>
      <c r="I307">
        <v>0</v>
      </c>
      <c r="J307">
        <v>3</v>
      </c>
      <c r="K307" s="11">
        <v>1082450989.48</v>
      </c>
    </row>
    <row r="308" spans="1:12" hidden="1" x14ac:dyDescent="0.25">
      <c r="A308">
        <v>9500</v>
      </c>
      <c r="B308">
        <v>1</v>
      </c>
      <c r="C308" s="12">
        <v>0</v>
      </c>
      <c r="D308">
        <v>1</v>
      </c>
      <c r="E308" s="12">
        <v>840</v>
      </c>
      <c r="F308" s="12">
        <v>5</v>
      </c>
      <c r="G308" s="12">
        <v>3</v>
      </c>
      <c r="H308" s="12">
        <v>840</v>
      </c>
      <c r="I308">
        <v>0</v>
      </c>
      <c r="J308">
        <v>4</v>
      </c>
      <c r="K308" s="11">
        <v>5165388.37</v>
      </c>
    </row>
    <row r="309" spans="1:12" hidden="1" x14ac:dyDescent="0.25">
      <c r="A309">
        <v>9500</v>
      </c>
      <c r="B309">
        <v>1</v>
      </c>
      <c r="C309" s="12">
        <v>0</v>
      </c>
      <c r="D309">
        <v>1</v>
      </c>
      <c r="E309" s="12">
        <v>840</v>
      </c>
      <c r="F309" s="12">
        <v>5</v>
      </c>
      <c r="G309" s="12">
        <v>3</v>
      </c>
      <c r="H309" s="12">
        <v>840</v>
      </c>
      <c r="I309">
        <v>0</v>
      </c>
      <c r="J309">
        <v>5</v>
      </c>
      <c r="K309" s="11">
        <v>713580.45</v>
      </c>
    </row>
    <row r="310" spans="1:12" hidden="1" x14ac:dyDescent="0.25">
      <c r="A310">
        <v>9500</v>
      </c>
      <c r="B310">
        <v>1</v>
      </c>
      <c r="C310" s="12">
        <v>0</v>
      </c>
      <c r="D310">
        <v>1</v>
      </c>
      <c r="E310" s="12">
        <v>978</v>
      </c>
      <c r="F310" s="12">
        <v>5</v>
      </c>
      <c r="G310" s="12">
        <v>3</v>
      </c>
      <c r="H310" s="12">
        <v>978</v>
      </c>
      <c r="I310">
        <v>0</v>
      </c>
      <c r="J310">
        <v>3</v>
      </c>
      <c r="K310" s="11">
        <v>161426226.09999999</v>
      </c>
    </row>
    <row r="311" spans="1:12" hidden="1" x14ac:dyDescent="0.25">
      <c r="A311">
        <v>9500</v>
      </c>
      <c r="B311">
        <v>1</v>
      </c>
      <c r="C311" s="12">
        <v>0</v>
      </c>
      <c r="D311">
        <v>1</v>
      </c>
      <c r="E311" s="12">
        <v>978</v>
      </c>
      <c r="F311" s="12">
        <v>5</v>
      </c>
      <c r="G311" s="12">
        <v>3</v>
      </c>
      <c r="H311" s="12">
        <v>978</v>
      </c>
      <c r="I311">
        <v>0</v>
      </c>
      <c r="J311">
        <v>4</v>
      </c>
      <c r="K311" s="11">
        <v>1015975.74</v>
      </c>
    </row>
    <row r="312" spans="1:12" hidden="1" x14ac:dyDescent="0.25">
      <c r="A312">
        <v>9500</v>
      </c>
      <c r="B312">
        <v>1</v>
      </c>
      <c r="C312" s="12">
        <v>0</v>
      </c>
      <c r="D312">
        <v>1</v>
      </c>
      <c r="E312" s="12">
        <v>980</v>
      </c>
      <c r="F312" s="12">
        <v>5</v>
      </c>
      <c r="G312" s="12">
        <v>3</v>
      </c>
      <c r="H312" s="12">
        <v>980</v>
      </c>
      <c r="I312">
        <v>0</v>
      </c>
      <c r="J312">
        <v>3</v>
      </c>
      <c r="K312" s="11">
        <v>23134650</v>
      </c>
    </row>
    <row r="313" spans="1:12" hidden="1" x14ac:dyDescent="0.25">
      <c r="A313">
        <v>9500</v>
      </c>
      <c r="B313">
        <v>1</v>
      </c>
      <c r="C313" s="12">
        <v>0</v>
      </c>
      <c r="D313">
        <v>1</v>
      </c>
      <c r="E313" s="12">
        <v>980</v>
      </c>
      <c r="F313" s="12">
        <v>5</v>
      </c>
      <c r="G313" s="12">
        <v>3</v>
      </c>
      <c r="H313" s="12">
        <v>980</v>
      </c>
      <c r="I313">
        <v>0</v>
      </c>
      <c r="J313">
        <v>4</v>
      </c>
      <c r="K313" s="11">
        <v>3547669.97</v>
      </c>
    </row>
    <row r="314" spans="1:12" hidden="1" x14ac:dyDescent="0.25">
      <c r="A314">
        <v>9500</v>
      </c>
      <c r="B314">
        <v>1</v>
      </c>
      <c r="C314" s="12">
        <v>0</v>
      </c>
      <c r="D314">
        <v>1</v>
      </c>
      <c r="E314" s="12">
        <v>980</v>
      </c>
      <c r="F314" s="12">
        <v>5</v>
      </c>
      <c r="G314" s="12">
        <v>3</v>
      </c>
      <c r="H314" s="12">
        <v>980</v>
      </c>
      <c r="I314">
        <v>0</v>
      </c>
      <c r="J314">
        <v>5</v>
      </c>
      <c r="K314" s="11">
        <v>190000</v>
      </c>
    </row>
    <row r="315" spans="1:12" hidden="1" x14ac:dyDescent="0.25">
      <c r="A315">
        <v>9500</v>
      </c>
      <c r="B315">
        <v>1</v>
      </c>
      <c r="C315" s="12">
        <v>0</v>
      </c>
      <c r="D315">
        <v>9</v>
      </c>
      <c r="E315" s="12">
        <v>840</v>
      </c>
      <c r="F315" s="12">
        <v>9</v>
      </c>
      <c r="G315" s="12">
        <v>3</v>
      </c>
      <c r="H315" s="12">
        <v>840</v>
      </c>
      <c r="I315">
        <v>0</v>
      </c>
      <c r="J315">
        <v>3</v>
      </c>
      <c r="K315" s="11">
        <v>7310979.4900000002</v>
      </c>
    </row>
    <row r="316" spans="1:12" hidden="1" x14ac:dyDescent="0.25">
      <c r="A316">
        <v>9500</v>
      </c>
      <c r="B316">
        <v>1</v>
      </c>
      <c r="C316" s="12">
        <v>0</v>
      </c>
      <c r="D316">
        <v>9</v>
      </c>
      <c r="E316" s="12">
        <v>840</v>
      </c>
      <c r="F316" s="12">
        <v>9</v>
      </c>
      <c r="G316" s="12">
        <v>3</v>
      </c>
      <c r="H316" s="12">
        <v>840</v>
      </c>
      <c r="I316">
        <v>0</v>
      </c>
      <c r="J316">
        <v>5</v>
      </c>
      <c r="K316" s="11">
        <v>111122.27</v>
      </c>
    </row>
    <row r="317" spans="1:12" hidden="1" x14ac:dyDescent="0.25">
      <c r="A317">
        <v>9500</v>
      </c>
      <c r="B317">
        <v>1</v>
      </c>
      <c r="C317" s="12">
        <v>0</v>
      </c>
      <c r="D317">
        <v>9</v>
      </c>
      <c r="E317" s="12">
        <v>978</v>
      </c>
      <c r="F317" s="12">
        <v>9</v>
      </c>
      <c r="G317" s="12">
        <v>3</v>
      </c>
      <c r="H317" s="12">
        <v>978</v>
      </c>
      <c r="I317">
        <v>0</v>
      </c>
      <c r="J317">
        <v>3</v>
      </c>
      <c r="K317" s="11">
        <v>809757.09</v>
      </c>
    </row>
    <row r="318" spans="1:12" hidden="1" x14ac:dyDescent="0.25">
      <c r="A318">
        <v>9500</v>
      </c>
      <c r="B318">
        <v>1</v>
      </c>
      <c r="C318" s="12">
        <v>0</v>
      </c>
      <c r="D318">
        <v>9</v>
      </c>
      <c r="E318" s="12">
        <v>980</v>
      </c>
      <c r="F318" s="12">
        <v>9</v>
      </c>
      <c r="G318" s="12">
        <v>3</v>
      </c>
      <c r="H318" s="12">
        <v>980</v>
      </c>
      <c r="I318">
        <v>0</v>
      </c>
      <c r="J318">
        <v>3</v>
      </c>
      <c r="K318" s="11">
        <v>2087076211.04</v>
      </c>
    </row>
    <row r="319" spans="1:12" hidden="1" x14ac:dyDescent="0.25">
      <c r="A319">
        <v>9500</v>
      </c>
      <c r="B319">
        <v>1</v>
      </c>
      <c r="C319" s="12">
        <v>0</v>
      </c>
      <c r="D319">
        <v>9</v>
      </c>
      <c r="E319" s="12">
        <v>980</v>
      </c>
      <c r="F319" s="12">
        <v>9</v>
      </c>
      <c r="G319" s="12">
        <v>3</v>
      </c>
      <c r="H319" s="12">
        <v>980</v>
      </c>
      <c r="I319">
        <v>0</v>
      </c>
      <c r="J319">
        <v>4</v>
      </c>
      <c r="K319" s="11">
        <v>70053495.299999997</v>
      </c>
    </row>
    <row r="320" spans="1:12" hidden="1" x14ac:dyDescent="0.25">
      <c r="A320">
        <v>9500</v>
      </c>
      <c r="B320">
        <v>1</v>
      </c>
      <c r="C320" s="12">
        <v>0</v>
      </c>
      <c r="D320">
        <v>9</v>
      </c>
      <c r="E320" s="12">
        <v>980</v>
      </c>
      <c r="F320" s="12">
        <v>9</v>
      </c>
      <c r="G320" s="12">
        <v>3</v>
      </c>
      <c r="H320" s="12">
        <v>980</v>
      </c>
      <c r="I320">
        <v>0</v>
      </c>
      <c r="J320">
        <v>5</v>
      </c>
      <c r="K320" s="11">
        <v>2479301</v>
      </c>
    </row>
    <row r="321" spans="1:12" hidden="1" x14ac:dyDescent="0.25">
      <c r="A321">
        <v>9782</v>
      </c>
      <c r="B321">
        <v>1</v>
      </c>
      <c r="C321" s="12">
        <v>0</v>
      </c>
      <c r="D321">
        <v>2</v>
      </c>
      <c r="E321" s="12">
        <v>980</v>
      </c>
      <c r="F321" s="12">
        <v>9</v>
      </c>
      <c r="G321" s="12">
        <v>3</v>
      </c>
      <c r="H321" s="12">
        <v>980</v>
      </c>
      <c r="I321">
        <v>1</v>
      </c>
      <c r="J321">
        <v>1</v>
      </c>
      <c r="K321" s="11">
        <v>173479163.18000001</v>
      </c>
    </row>
    <row r="322" spans="1:12" x14ac:dyDescent="0.25">
      <c r="K322" s="11">
        <f>SUBTOTAL(9,K8:K321)</f>
        <v>410308.08999999997</v>
      </c>
      <c r="L322" s="11">
        <f>SUBTOTAL(9,L8:L321)</f>
        <v>-56278.15</v>
      </c>
    </row>
  </sheetData>
  <autoFilter ref="A7:M321">
    <filterColumn colId="12">
      <filters>
        <filter val="34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28"/>
  <sheetViews>
    <sheetView workbookViewId="0">
      <selection activeCell="P18" sqref="P18"/>
    </sheetView>
  </sheetViews>
  <sheetFormatPr defaultRowHeight="15" x14ac:dyDescent="0.25"/>
  <cols>
    <col min="1" max="1" width="5.85546875" customWidth="1"/>
    <col min="2" max="2" width="7" customWidth="1"/>
    <col min="11" max="11" width="17.5703125" style="11" customWidth="1"/>
    <col min="12" max="12" width="15.28515625" style="11" customWidth="1"/>
  </cols>
  <sheetData>
    <row r="1" spans="1:12" x14ac:dyDescent="0.25">
      <c r="A1" t="s">
        <v>64</v>
      </c>
      <c r="B1" t="s">
        <v>288</v>
      </c>
      <c r="C1" t="s">
        <v>289</v>
      </c>
      <c r="D1" s="16">
        <v>43283</v>
      </c>
      <c r="E1" t="s">
        <v>290</v>
      </c>
      <c r="F1" s="17">
        <v>0.54375000000000007</v>
      </c>
      <c r="G1" s="17">
        <v>3.1944444444444449E-2</v>
      </c>
    </row>
    <row r="2" spans="1:12" x14ac:dyDescent="0.25">
      <c r="C2" t="s">
        <v>291</v>
      </c>
      <c r="D2" t="s">
        <v>292</v>
      </c>
      <c r="E2" t="s">
        <v>293</v>
      </c>
      <c r="F2" t="s">
        <v>294</v>
      </c>
      <c r="G2" t="s">
        <v>295</v>
      </c>
      <c r="H2" t="s">
        <v>296</v>
      </c>
      <c r="I2" t="s">
        <v>297</v>
      </c>
      <c r="J2" t="s">
        <v>298</v>
      </c>
    </row>
    <row r="3" spans="1:12" x14ac:dyDescent="0.25">
      <c r="E3" t="s">
        <v>299</v>
      </c>
      <c r="F3" s="16">
        <v>43283</v>
      </c>
      <c r="G3" t="s">
        <v>300</v>
      </c>
      <c r="H3" t="s">
        <v>301</v>
      </c>
    </row>
    <row r="4" spans="1:12" x14ac:dyDescent="0.25">
      <c r="F4" t="s">
        <v>302</v>
      </c>
      <c r="G4" t="s">
        <v>303</v>
      </c>
      <c r="H4">
        <v>1</v>
      </c>
    </row>
    <row r="5" spans="1:12" x14ac:dyDescent="0.25">
      <c r="K5" s="11" t="s">
        <v>304</v>
      </c>
    </row>
    <row r="6" spans="1:12" x14ac:dyDescent="0.25">
      <c r="A6" t="s">
        <v>253</v>
      </c>
      <c r="B6" s="12" t="s">
        <v>254</v>
      </c>
      <c r="C6" s="12" t="s">
        <v>255</v>
      </c>
      <c r="D6" s="12" t="s">
        <v>256</v>
      </c>
      <c r="E6" t="s">
        <v>257</v>
      </c>
      <c r="F6" t="s">
        <v>258</v>
      </c>
      <c r="G6" t="s">
        <v>259</v>
      </c>
      <c r="H6" t="s">
        <v>260</v>
      </c>
      <c r="I6" t="s">
        <v>261</v>
      </c>
      <c r="J6" t="s">
        <v>262</v>
      </c>
      <c r="K6" s="11" t="s">
        <v>268</v>
      </c>
    </row>
    <row r="7" spans="1:12" x14ac:dyDescent="0.25">
      <c r="A7" s="12"/>
      <c r="B7" s="12">
        <v>1</v>
      </c>
      <c r="C7" s="12">
        <v>2</v>
      </c>
      <c r="D7" s="12">
        <v>3</v>
      </c>
      <c r="E7" s="12">
        <v>4</v>
      </c>
      <c r="F7" s="18">
        <v>5</v>
      </c>
      <c r="G7" s="18">
        <v>6</v>
      </c>
      <c r="H7" s="18">
        <v>7</v>
      </c>
      <c r="I7" s="18">
        <v>8</v>
      </c>
      <c r="J7" s="18">
        <v>9</v>
      </c>
      <c r="K7" s="18">
        <v>10</v>
      </c>
      <c r="L7" s="18">
        <v>11</v>
      </c>
    </row>
    <row r="8" spans="1:12" hidden="1" x14ac:dyDescent="0.25">
      <c r="A8">
        <v>1002</v>
      </c>
      <c r="B8" s="12"/>
      <c r="C8" s="12"/>
      <c r="D8" s="12"/>
      <c r="E8" s="12"/>
      <c r="F8" s="62">
        <v>1</v>
      </c>
      <c r="G8" s="18"/>
      <c r="H8" s="18"/>
      <c r="I8" s="18"/>
      <c r="J8" s="18"/>
      <c r="K8" s="11">
        <v>122252581.41</v>
      </c>
      <c r="L8" s="11">
        <f t="shared" ref="L8:L9" si="0">K8</f>
        <v>122252581.41</v>
      </c>
    </row>
    <row r="9" spans="1:12" hidden="1" x14ac:dyDescent="0.25">
      <c r="A9">
        <v>1004</v>
      </c>
      <c r="B9" s="12"/>
      <c r="C9" s="12"/>
      <c r="D9" s="12"/>
      <c r="E9" s="12"/>
      <c r="F9" s="62">
        <v>1</v>
      </c>
      <c r="G9" s="18"/>
      <c r="H9" s="18"/>
      <c r="I9" s="18"/>
      <c r="J9" s="18"/>
      <c r="K9" s="11">
        <v>38733573.979999997</v>
      </c>
      <c r="L9" s="11">
        <f t="shared" si="0"/>
        <v>38733573.979999997</v>
      </c>
    </row>
    <row r="10" spans="1:12" hidden="1" x14ac:dyDescent="0.25">
      <c r="A10">
        <v>1200</v>
      </c>
      <c r="B10" s="12">
        <v>1</v>
      </c>
      <c r="C10" s="12">
        <v>0</v>
      </c>
      <c r="D10" s="12">
        <v>0</v>
      </c>
      <c r="E10">
        <v>980</v>
      </c>
      <c r="F10" s="63">
        <v>1</v>
      </c>
      <c r="G10">
        <v>3</v>
      </c>
      <c r="H10">
        <v>980</v>
      </c>
      <c r="I10">
        <v>0</v>
      </c>
      <c r="J10">
        <v>1</v>
      </c>
      <c r="K10" s="11">
        <v>113540905.18000001</v>
      </c>
      <c r="L10" s="11">
        <f>K10</f>
        <v>113540905.18000001</v>
      </c>
    </row>
    <row r="11" spans="1:12" hidden="1" x14ac:dyDescent="0.25">
      <c r="A11">
        <v>1410</v>
      </c>
      <c r="B11" s="12">
        <v>1</v>
      </c>
      <c r="C11" s="12" t="s">
        <v>263</v>
      </c>
      <c r="D11" s="12">
        <v>0</v>
      </c>
      <c r="E11">
        <v>980</v>
      </c>
      <c r="F11" s="63">
        <v>1</v>
      </c>
      <c r="G11">
        <v>3</v>
      </c>
      <c r="H11">
        <v>980</v>
      </c>
      <c r="I11">
        <v>1</v>
      </c>
      <c r="J11">
        <v>2</v>
      </c>
      <c r="K11" s="11">
        <v>103825000</v>
      </c>
      <c r="L11" s="11">
        <f t="shared" ref="L11:L12" si="1">K11</f>
        <v>103825000</v>
      </c>
    </row>
    <row r="12" spans="1:12" hidden="1" x14ac:dyDescent="0.25">
      <c r="A12">
        <v>1415</v>
      </c>
      <c r="B12" s="12">
        <v>1</v>
      </c>
      <c r="C12" s="12" t="s">
        <v>263</v>
      </c>
      <c r="D12" s="12">
        <v>0</v>
      </c>
      <c r="E12">
        <v>980</v>
      </c>
      <c r="F12">
        <v>1</v>
      </c>
      <c r="G12">
        <v>3</v>
      </c>
      <c r="H12">
        <v>980</v>
      </c>
      <c r="I12">
        <v>1</v>
      </c>
      <c r="J12">
        <v>2</v>
      </c>
      <c r="K12" s="11">
        <v>50876.92</v>
      </c>
      <c r="L12" s="11">
        <f t="shared" si="1"/>
        <v>50876.92</v>
      </c>
    </row>
    <row r="13" spans="1:12" hidden="1" x14ac:dyDescent="0.25">
      <c r="A13">
        <v>1415</v>
      </c>
      <c r="B13" s="12">
        <v>2</v>
      </c>
      <c r="C13" s="12" t="s">
        <v>263</v>
      </c>
      <c r="D13" s="12">
        <v>0</v>
      </c>
      <c r="E13">
        <v>980</v>
      </c>
      <c r="F13">
        <v>1</v>
      </c>
      <c r="G13">
        <v>3</v>
      </c>
      <c r="H13">
        <v>980</v>
      </c>
      <c r="I13">
        <v>1</v>
      </c>
      <c r="J13">
        <v>2</v>
      </c>
      <c r="K13" s="11">
        <v>55512.35</v>
      </c>
      <c r="L13" s="11">
        <f>K13*-1</f>
        <v>-55512.35</v>
      </c>
    </row>
    <row r="14" spans="1:12" hidden="1" x14ac:dyDescent="0.25">
      <c r="A14">
        <v>1416</v>
      </c>
      <c r="B14" s="12">
        <v>2</v>
      </c>
      <c r="C14" s="12" t="s">
        <v>263</v>
      </c>
      <c r="D14" s="12">
        <v>5</v>
      </c>
      <c r="E14">
        <v>980</v>
      </c>
      <c r="F14">
        <v>1</v>
      </c>
      <c r="G14">
        <v>3</v>
      </c>
      <c r="H14">
        <v>980</v>
      </c>
      <c r="I14">
        <v>1</v>
      </c>
      <c r="J14">
        <v>2</v>
      </c>
      <c r="K14" s="11">
        <v>2766395.62</v>
      </c>
      <c r="L14" s="11">
        <f>K14*-1</f>
        <v>-2766395.62</v>
      </c>
    </row>
    <row r="15" spans="1:12" hidden="1" x14ac:dyDescent="0.25">
      <c r="A15">
        <v>1418</v>
      </c>
      <c r="B15" s="12">
        <v>1</v>
      </c>
      <c r="C15" s="12" t="s">
        <v>263</v>
      </c>
      <c r="D15" s="12">
        <v>9</v>
      </c>
      <c r="E15">
        <v>980</v>
      </c>
      <c r="F15">
        <v>1</v>
      </c>
      <c r="G15">
        <v>3</v>
      </c>
      <c r="H15">
        <v>980</v>
      </c>
      <c r="I15">
        <v>1</v>
      </c>
      <c r="J15">
        <v>2</v>
      </c>
      <c r="K15" s="11">
        <v>2851065.71</v>
      </c>
      <c r="L15" s="11">
        <f t="shared" ref="L15:L18" si="2">K15</f>
        <v>2851065.71</v>
      </c>
    </row>
    <row r="16" spans="1:12" hidden="1" x14ac:dyDescent="0.25">
      <c r="A16">
        <v>1502</v>
      </c>
      <c r="B16" s="12">
        <v>1</v>
      </c>
      <c r="C16" s="12">
        <v>3</v>
      </c>
      <c r="D16" s="12">
        <v>0</v>
      </c>
      <c r="E16">
        <v>980</v>
      </c>
      <c r="F16">
        <v>5</v>
      </c>
      <c r="G16">
        <v>3</v>
      </c>
      <c r="H16">
        <v>980</v>
      </c>
      <c r="I16">
        <v>1</v>
      </c>
      <c r="J16">
        <v>1</v>
      </c>
      <c r="K16" s="11">
        <v>18008761.399999999</v>
      </c>
      <c r="L16" s="11">
        <f t="shared" si="2"/>
        <v>18008761.399999999</v>
      </c>
    </row>
    <row r="17" spans="1:12" hidden="1" x14ac:dyDescent="0.25">
      <c r="A17">
        <v>1508</v>
      </c>
      <c r="B17" s="12">
        <v>1</v>
      </c>
      <c r="C17" s="12">
        <v>1</v>
      </c>
      <c r="D17" s="12">
        <v>2</v>
      </c>
      <c r="E17">
        <v>980</v>
      </c>
      <c r="F17">
        <v>4</v>
      </c>
      <c r="G17">
        <v>3</v>
      </c>
      <c r="H17">
        <v>980</v>
      </c>
      <c r="I17">
        <v>1</v>
      </c>
      <c r="J17">
        <v>1</v>
      </c>
      <c r="K17" s="11">
        <v>650958.9</v>
      </c>
      <c r="L17" s="11">
        <f t="shared" si="2"/>
        <v>650958.9</v>
      </c>
    </row>
    <row r="18" spans="1:12" hidden="1" x14ac:dyDescent="0.25">
      <c r="A18">
        <v>1508</v>
      </c>
      <c r="B18" s="12">
        <v>1</v>
      </c>
      <c r="C18" s="12">
        <v>3</v>
      </c>
      <c r="D18" s="12">
        <v>2</v>
      </c>
      <c r="E18">
        <v>980</v>
      </c>
      <c r="F18">
        <v>5</v>
      </c>
      <c r="G18">
        <v>3</v>
      </c>
      <c r="H18">
        <v>980</v>
      </c>
      <c r="I18">
        <v>1</v>
      </c>
      <c r="J18">
        <v>1</v>
      </c>
      <c r="K18" s="11">
        <v>150852.34</v>
      </c>
      <c r="L18" s="11">
        <f t="shared" si="2"/>
        <v>150852.34</v>
      </c>
    </row>
    <row r="19" spans="1:12" hidden="1" x14ac:dyDescent="0.25">
      <c r="A19">
        <v>1509</v>
      </c>
      <c r="B19" s="12">
        <v>2</v>
      </c>
      <c r="C19" s="12">
        <v>1</v>
      </c>
      <c r="D19" s="12">
        <v>4</v>
      </c>
      <c r="E19">
        <v>643</v>
      </c>
      <c r="F19">
        <v>4</v>
      </c>
      <c r="G19">
        <v>3</v>
      </c>
      <c r="H19">
        <v>643</v>
      </c>
      <c r="I19">
        <v>1</v>
      </c>
      <c r="J19">
        <v>1</v>
      </c>
      <c r="K19" s="11">
        <v>20675.97</v>
      </c>
      <c r="L19" s="11">
        <f t="shared" ref="L19:L28" si="3">K19*-1</f>
        <v>-20675.97</v>
      </c>
    </row>
    <row r="20" spans="1:12" hidden="1" x14ac:dyDescent="0.25">
      <c r="A20">
        <v>1509</v>
      </c>
      <c r="B20" s="12">
        <v>2</v>
      </c>
      <c r="C20" s="12">
        <v>1</v>
      </c>
      <c r="D20" s="12">
        <v>4</v>
      </c>
      <c r="E20">
        <v>643</v>
      </c>
      <c r="F20">
        <v>9</v>
      </c>
      <c r="G20">
        <v>3</v>
      </c>
      <c r="H20">
        <v>643</v>
      </c>
      <c r="I20">
        <v>2</v>
      </c>
      <c r="J20">
        <v>1</v>
      </c>
      <c r="K20" s="11">
        <v>274568.34999999998</v>
      </c>
      <c r="L20" s="11">
        <f t="shared" si="3"/>
        <v>-274568.34999999998</v>
      </c>
    </row>
    <row r="21" spans="1:12" hidden="1" x14ac:dyDescent="0.25">
      <c r="A21">
        <v>1509</v>
      </c>
      <c r="B21" s="12">
        <v>2</v>
      </c>
      <c r="C21" s="12">
        <v>1</v>
      </c>
      <c r="D21" s="12">
        <v>4</v>
      </c>
      <c r="E21">
        <v>756</v>
      </c>
      <c r="F21">
        <v>4</v>
      </c>
      <c r="G21">
        <v>3</v>
      </c>
      <c r="H21">
        <v>756</v>
      </c>
      <c r="I21">
        <v>1</v>
      </c>
      <c r="J21">
        <v>1</v>
      </c>
      <c r="K21" s="11">
        <v>449.13</v>
      </c>
      <c r="L21" s="11">
        <f t="shared" si="3"/>
        <v>-449.13</v>
      </c>
    </row>
    <row r="22" spans="1:12" hidden="1" x14ac:dyDescent="0.25">
      <c r="A22">
        <v>1509</v>
      </c>
      <c r="B22" s="12">
        <v>2</v>
      </c>
      <c r="C22" s="12">
        <v>1</v>
      </c>
      <c r="D22" s="12">
        <v>4</v>
      </c>
      <c r="E22">
        <v>826</v>
      </c>
      <c r="F22">
        <v>4</v>
      </c>
      <c r="G22">
        <v>3</v>
      </c>
      <c r="H22">
        <v>826</v>
      </c>
      <c r="I22">
        <v>1</v>
      </c>
      <c r="J22">
        <v>1</v>
      </c>
      <c r="K22" s="11">
        <v>1398.72</v>
      </c>
      <c r="L22" s="11">
        <f t="shared" si="3"/>
        <v>-1398.72</v>
      </c>
    </row>
    <row r="23" spans="1:12" hidden="1" x14ac:dyDescent="0.25">
      <c r="A23">
        <v>1509</v>
      </c>
      <c r="B23" s="12">
        <v>2</v>
      </c>
      <c r="C23" s="12">
        <v>1</v>
      </c>
      <c r="D23" s="12">
        <v>4</v>
      </c>
      <c r="E23">
        <v>840</v>
      </c>
      <c r="F23">
        <v>4</v>
      </c>
      <c r="G23">
        <v>3</v>
      </c>
      <c r="H23">
        <v>840</v>
      </c>
      <c r="I23">
        <v>1</v>
      </c>
      <c r="J23">
        <v>1</v>
      </c>
      <c r="K23" s="11">
        <v>194124.86</v>
      </c>
      <c r="L23" s="11">
        <f t="shared" si="3"/>
        <v>-194124.86</v>
      </c>
    </row>
    <row r="24" spans="1:12" hidden="1" x14ac:dyDescent="0.25">
      <c r="A24">
        <v>1509</v>
      </c>
      <c r="B24" s="12">
        <v>2</v>
      </c>
      <c r="C24" s="12">
        <v>1</v>
      </c>
      <c r="D24" s="12">
        <v>4</v>
      </c>
      <c r="E24">
        <v>978</v>
      </c>
      <c r="F24">
        <v>4</v>
      </c>
      <c r="G24">
        <v>3</v>
      </c>
      <c r="H24">
        <v>978</v>
      </c>
      <c r="I24">
        <v>1</v>
      </c>
      <c r="J24">
        <v>1</v>
      </c>
      <c r="K24" s="11">
        <v>88472.960000000006</v>
      </c>
      <c r="L24" s="11">
        <f t="shared" si="3"/>
        <v>-88472.960000000006</v>
      </c>
    </row>
    <row r="25" spans="1:12" hidden="1" x14ac:dyDescent="0.25">
      <c r="A25">
        <v>1509</v>
      </c>
      <c r="B25" s="12">
        <v>2</v>
      </c>
      <c r="C25" s="12">
        <v>1</v>
      </c>
      <c r="D25" s="12">
        <v>4</v>
      </c>
      <c r="E25">
        <v>980</v>
      </c>
      <c r="F25">
        <v>4</v>
      </c>
      <c r="G25">
        <v>3</v>
      </c>
      <c r="H25">
        <v>980</v>
      </c>
      <c r="I25">
        <v>1</v>
      </c>
      <c r="J25">
        <v>1</v>
      </c>
      <c r="K25" s="11">
        <v>67139.67</v>
      </c>
      <c r="L25" s="11">
        <f t="shared" si="3"/>
        <v>-67139.67</v>
      </c>
    </row>
    <row r="26" spans="1:12" hidden="1" x14ac:dyDescent="0.25">
      <c r="A26">
        <v>1509</v>
      </c>
      <c r="B26" s="12">
        <v>2</v>
      </c>
      <c r="C26" s="12">
        <v>1</v>
      </c>
      <c r="D26" s="12">
        <v>4</v>
      </c>
      <c r="E26">
        <v>985</v>
      </c>
      <c r="F26">
        <v>4</v>
      </c>
      <c r="G26">
        <v>3</v>
      </c>
      <c r="H26">
        <v>985</v>
      </c>
      <c r="I26">
        <v>1</v>
      </c>
      <c r="J26">
        <v>1</v>
      </c>
      <c r="K26" s="11">
        <v>629.46</v>
      </c>
      <c r="L26" s="11">
        <f t="shared" si="3"/>
        <v>-629.46</v>
      </c>
    </row>
    <row r="27" spans="1:12" hidden="1" x14ac:dyDescent="0.25">
      <c r="A27">
        <v>1509</v>
      </c>
      <c r="B27" s="12">
        <v>2</v>
      </c>
      <c r="C27" s="12">
        <v>3</v>
      </c>
      <c r="D27" s="12">
        <v>2</v>
      </c>
      <c r="E27">
        <v>980</v>
      </c>
      <c r="F27">
        <v>5</v>
      </c>
      <c r="G27">
        <v>3</v>
      </c>
      <c r="H27">
        <v>980</v>
      </c>
      <c r="I27">
        <v>1</v>
      </c>
      <c r="J27">
        <v>1</v>
      </c>
      <c r="K27" s="11">
        <v>5887.23</v>
      </c>
      <c r="L27" s="11">
        <f t="shared" si="3"/>
        <v>-5887.23</v>
      </c>
    </row>
    <row r="28" spans="1:12" hidden="1" x14ac:dyDescent="0.25">
      <c r="A28">
        <v>1509</v>
      </c>
      <c r="B28" s="12">
        <v>2</v>
      </c>
      <c r="C28" s="12">
        <v>3</v>
      </c>
      <c r="D28" s="12">
        <v>4</v>
      </c>
      <c r="E28">
        <v>980</v>
      </c>
      <c r="F28">
        <v>5</v>
      </c>
      <c r="G28">
        <v>3</v>
      </c>
      <c r="H28">
        <v>980</v>
      </c>
      <c r="I28">
        <v>1</v>
      </c>
      <c r="J28">
        <v>1</v>
      </c>
      <c r="K28" s="11">
        <v>630158.39</v>
      </c>
      <c r="L28" s="11">
        <f t="shared" si="3"/>
        <v>-630158.39</v>
      </c>
    </row>
    <row r="29" spans="1:12" hidden="1" x14ac:dyDescent="0.25">
      <c r="A29">
        <v>1524</v>
      </c>
      <c r="B29" s="12">
        <v>1</v>
      </c>
      <c r="C29" s="12">
        <v>6</v>
      </c>
      <c r="D29" s="12">
        <v>0</v>
      </c>
      <c r="E29">
        <v>980</v>
      </c>
      <c r="F29">
        <v>5</v>
      </c>
      <c r="G29">
        <v>3</v>
      </c>
      <c r="H29">
        <v>980</v>
      </c>
      <c r="I29">
        <v>1</v>
      </c>
      <c r="J29">
        <v>1</v>
      </c>
      <c r="K29" s="11">
        <v>50000000</v>
      </c>
      <c r="L29" s="11">
        <f t="shared" ref="L29:L31" si="4">K29</f>
        <v>50000000</v>
      </c>
    </row>
    <row r="30" spans="1:12" hidden="1" x14ac:dyDescent="0.25">
      <c r="A30">
        <v>1526</v>
      </c>
      <c r="B30" s="12">
        <v>1</v>
      </c>
      <c r="C30" s="12">
        <v>6</v>
      </c>
      <c r="D30" s="12">
        <v>5</v>
      </c>
      <c r="E30">
        <v>980</v>
      </c>
      <c r="F30">
        <v>5</v>
      </c>
      <c r="G30">
        <v>3</v>
      </c>
      <c r="H30">
        <v>980</v>
      </c>
      <c r="I30">
        <v>1</v>
      </c>
      <c r="J30">
        <v>1</v>
      </c>
      <c r="K30" s="11">
        <v>3305.63</v>
      </c>
      <c r="L30" s="11">
        <f t="shared" si="4"/>
        <v>3305.63</v>
      </c>
    </row>
    <row r="31" spans="1:12" hidden="1" x14ac:dyDescent="0.25">
      <c r="A31">
        <v>1528</v>
      </c>
      <c r="B31" s="12">
        <v>1</v>
      </c>
      <c r="C31" s="12">
        <v>6</v>
      </c>
      <c r="D31" s="12">
        <v>2</v>
      </c>
      <c r="E31">
        <v>980</v>
      </c>
      <c r="F31">
        <v>5</v>
      </c>
      <c r="G31">
        <v>3</v>
      </c>
      <c r="H31">
        <v>980</v>
      </c>
      <c r="I31">
        <v>1</v>
      </c>
      <c r="J31">
        <v>1</v>
      </c>
      <c r="K31" s="11">
        <v>1027397.26</v>
      </c>
      <c r="L31" s="11">
        <f t="shared" si="4"/>
        <v>1027397.26</v>
      </c>
    </row>
    <row r="32" spans="1:12" hidden="1" x14ac:dyDescent="0.25">
      <c r="A32">
        <v>1529</v>
      </c>
      <c r="B32" s="12">
        <v>2</v>
      </c>
      <c r="C32" s="12">
        <v>6</v>
      </c>
      <c r="D32" s="12">
        <v>4</v>
      </c>
      <c r="E32">
        <v>980</v>
      </c>
      <c r="F32">
        <v>5</v>
      </c>
      <c r="G32">
        <v>3</v>
      </c>
      <c r="H32">
        <v>980</v>
      </c>
      <c r="I32">
        <v>1</v>
      </c>
      <c r="J32">
        <v>1</v>
      </c>
      <c r="K32" s="11">
        <v>26127006.66</v>
      </c>
      <c r="L32" s="11">
        <f>K32*-1</f>
        <v>-26127006.66</v>
      </c>
    </row>
    <row r="33" spans="1:12" hidden="1" x14ac:dyDescent="0.25">
      <c r="A33">
        <v>1811</v>
      </c>
      <c r="B33" s="12">
        <v>1</v>
      </c>
      <c r="C33" s="12">
        <v>2</v>
      </c>
      <c r="D33" s="12">
        <v>0</v>
      </c>
      <c r="E33">
        <v>980</v>
      </c>
      <c r="F33">
        <v>5</v>
      </c>
      <c r="G33">
        <v>3</v>
      </c>
      <c r="H33">
        <v>980</v>
      </c>
      <c r="I33">
        <v>1</v>
      </c>
      <c r="J33">
        <v>1</v>
      </c>
      <c r="K33" s="11">
        <v>16495170</v>
      </c>
      <c r="L33" s="11">
        <f t="shared" ref="L33:L35" si="5">K33</f>
        <v>16495170</v>
      </c>
    </row>
    <row r="34" spans="1:12" hidden="1" x14ac:dyDescent="0.25">
      <c r="A34">
        <v>1819</v>
      </c>
      <c r="B34" s="12">
        <v>1</v>
      </c>
      <c r="C34" s="12">
        <v>4</v>
      </c>
      <c r="D34" s="12">
        <v>0</v>
      </c>
      <c r="E34">
        <v>980</v>
      </c>
      <c r="F34">
        <v>5</v>
      </c>
      <c r="G34">
        <v>3</v>
      </c>
      <c r="H34">
        <v>980</v>
      </c>
      <c r="I34">
        <v>1</v>
      </c>
      <c r="J34">
        <v>1</v>
      </c>
      <c r="K34" s="11">
        <v>4391819.57</v>
      </c>
      <c r="L34" s="11">
        <f t="shared" si="5"/>
        <v>4391819.57</v>
      </c>
    </row>
    <row r="35" spans="1:12" hidden="1" x14ac:dyDescent="0.25">
      <c r="A35">
        <v>1819</v>
      </c>
      <c r="B35" s="12">
        <v>1</v>
      </c>
      <c r="C35" s="12">
        <v>4</v>
      </c>
      <c r="D35" s="12">
        <v>0</v>
      </c>
      <c r="E35">
        <v>980</v>
      </c>
      <c r="F35">
        <v>5</v>
      </c>
      <c r="G35">
        <v>3</v>
      </c>
      <c r="H35">
        <v>980</v>
      </c>
      <c r="I35">
        <v>2</v>
      </c>
      <c r="J35">
        <v>1</v>
      </c>
      <c r="K35" s="11">
        <v>749396.82</v>
      </c>
      <c r="L35" s="11">
        <f t="shared" si="5"/>
        <v>749396.82</v>
      </c>
    </row>
    <row r="36" spans="1:12" hidden="1" x14ac:dyDescent="0.25">
      <c r="A36">
        <v>1890</v>
      </c>
      <c r="B36" s="12">
        <v>2</v>
      </c>
      <c r="C36" s="12">
        <v>2</v>
      </c>
      <c r="D36" s="12">
        <v>0</v>
      </c>
      <c r="E36">
        <v>980</v>
      </c>
      <c r="F36">
        <v>5</v>
      </c>
      <c r="G36">
        <v>3</v>
      </c>
      <c r="H36">
        <v>980</v>
      </c>
      <c r="I36">
        <v>1</v>
      </c>
      <c r="J36">
        <v>1</v>
      </c>
      <c r="K36" s="11">
        <v>691184.3</v>
      </c>
      <c r="L36" s="11">
        <f t="shared" ref="L36:L38" si="6">K36*-1</f>
        <v>-691184.3</v>
      </c>
    </row>
    <row r="37" spans="1:12" hidden="1" x14ac:dyDescent="0.25">
      <c r="A37">
        <v>1890</v>
      </c>
      <c r="B37" s="12">
        <v>2</v>
      </c>
      <c r="C37" s="12">
        <v>4</v>
      </c>
      <c r="D37" s="12">
        <v>0</v>
      </c>
      <c r="E37">
        <v>980</v>
      </c>
      <c r="F37">
        <v>5</v>
      </c>
      <c r="G37">
        <v>3</v>
      </c>
      <c r="H37">
        <v>980</v>
      </c>
      <c r="I37">
        <v>1</v>
      </c>
      <c r="J37">
        <v>1</v>
      </c>
      <c r="K37" s="11">
        <v>75888.350000000006</v>
      </c>
      <c r="L37" s="11">
        <f t="shared" si="6"/>
        <v>-75888.350000000006</v>
      </c>
    </row>
    <row r="38" spans="1:12" hidden="1" x14ac:dyDescent="0.25">
      <c r="A38">
        <v>1890</v>
      </c>
      <c r="B38" s="12">
        <v>2</v>
      </c>
      <c r="C38" s="12">
        <v>4</v>
      </c>
      <c r="D38" s="12">
        <v>0</v>
      </c>
      <c r="E38">
        <v>980</v>
      </c>
      <c r="F38">
        <v>5</v>
      </c>
      <c r="G38">
        <v>3</v>
      </c>
      <c r="H38">
        <v>980</v>
      </c>
      <c r="I38">
        <v>2</v>
      </c>
      <c r="J38">
        <v>1</v>
      </c>
      <c r="K38" s="11">
        <v>749396.82</v>
      </c>
      <c r="L38" s="11">
        <f t="shared" si="6"/>
        <v>-749396.82</v>
      </c>
    </row>
    <row r="39" spans="1:12" hidden="1" x14ac:dyDescent="0.25">
      <c r="A39">
        <v>2063</v>
      </c>
      <c r="B39" s="12">
        <v>1</v>
      </c>
      <c r="C39" s="12">
        <v>3</v>
      </c>
      <c r="D39" s="12">
        <v>0</v>
      </c>
      <c r="E39">
        <v>840</v>
      </c>
      <c r="F39">
        <v>5</v>
      </c>
      <c r="G39">
        <v>3</v>
      </c>
      <c r="H39">
        <v>840</v>
      </c>
      <c r="I39">
        <v>1</v>
      </c>
      <c r="J39">
        <v>3</v>
      </c>
      <c r="K39" s="11">
        <v>1882056379.52</v>
      </c>
      <c r="L39" s="11">
        <f t="shared" ref="L39:L46" si="7">K39</f>
        <v>1882056379.52</v>
      </c>
    </row>
    <row r="40" spans="1:12" hidden="1" x14ac:dyDescent="0.25">
      <c r="A40">
        <v>2063</v>
      </c>
      <c r="B40" s="12">
        <v>1</v>
      </c>
      <c r="C40" s="12">
        <v>3</v>
      </c>
      <c r="D40" s="12">
        <v>0</v>
      </c>
      <c r="E40">
        <v>840</v>
      </c>
      <c r="F40">
        <v>5</v>
      </c>
      <c r="G40">
        <v>3</v>
      </c>
      <c r="H40">
        <v>840</v>
      </c>
      <c r="I40">
        <v>1</v>
      </c>
      <c r="J40">
        <v>4</v>
      </c>
      <c r="K40" s="11">
        <v>5473516.8899999997</v>
      </c>
      <c r="L40" s="11">
        <f t="shared" si="7"/>
        <v>5473516.8899999997</v>
      </c>
    </row>
    <row r="41" spans="1:12" hidden="1" x14ac:dyDescent="0.25">
      <c r="A41">
        <v>2063</v>
      </c>
      <c r="B41" s="12">
        <v>1</v>
      </c>
      <c r="C41" s="12">
        <v>3</v>
      </c>
      <c r="D41" s="12">
        <v>0</v>
      </c>
      <c r="E41">
        <v>840</v>
      </c>
      <c r="F41">
        <v>5</v>
      </c>
      <c r="G41">
        <v>3</v>
      </c>
      <c r="H41">
        <v>840</v>
      </c>
      <c r="I41">
        <v>2</v>
      </c>
      <c r="J41">
        <v>3</v>
      </c>
      <c r="K41" s="11">
        <v>65023911.450000003</v>
      </c>
      <c r="L41" s="11">
        <f t="shared" si="7"/>
        <v>65023911.450000003</v>
      </c>
    </row>
    <row r="42" spans="1:12" hidden="1" x14ac:dyDescent="0.25">
      <c r="A42">
        <v>2063</v>
      </c>
      <c r="B42" s="12">
        <v>1</v>
      </c>
      <c r="C42" s="12">
        <v>3</v>
      </c>
      <c r="D42" s="12">
        <v>0</v>
      </c>
      <c r="E42">
        <v>840</v>
      </c>
      <c r="F42">
        <v>5</v>
      </c>
      <c r="G42">
        <v>3</v>
      </c>
      <c r="H42">
        <v>840</v>
      </c>
      <c r="I42">
        <v>2</v>
      </c>
      <c r="J42">
        <v>4</v>
      </c>
      <c r="K42" s="11">
        <v>392725.72</v>
      </c>
      <c r="L42" s="11">
        <f t="shared" si="7"/>
        <v>392725.72</v>
      </c>
    </row>
    <row r="43" spans="1:12" hidden="1" x14ac:dyDescent="0.25">
      <c r="A43">
        <v>2063</v>
      </c>
      <c r="B43" s="12">
        <v>1</v>
      </c>
      <c r="C43" s="12">
        <v>3</v>
      </c>
      <c r="D43" s="12">
        <v>0</v>
      </c>
      <c r="E43">
        <v>978</v>
      </c>
      <c r="F43">
        <v>5</v>
      </c>
      <c r="G43">
        <v>3</v>
      </c>
      <c r="H43">
        <v>978</v>
      </c>
      <c r="I43">
        <v>1</v>
      </c>
      <c r="J43">
        <v>3</v>
      </c>
      <c r="K43" s="11">
        <v>411502822.14999998</v>
      </c>
      <c r="L43" s="11">
        <f t="shared" si="7"/>
        <v>411502822.14999998</v>
      </c>
    </row>
    <row r="44" spans="1:12" hidden="1" x14ac:dyDescent="0.25">
      <c r="A44">
        <v>2063</v>
      </c>
      <c r="B44" s="12">
        <v>1</v>
      </c>
      <c r="C44" s="12">
        <v>3</v>
      </c>
      <c r="D44" s="12">
        <v>0</v>
      </c>
      <c r="E44">
        <v>980</v>
      </c>
      <c r="F44">
        <v>5</v>
      </c>
      <c r="G44">
        <v>3</v>
      </c>
      <c r="H44">
        <v>980</v>
      </c>
      <c r="I44">
        <v>1</v>
      </c>
      <c r="J44">
        <v>3</v>
      </c>
      <c r="K44" s="11">
        <v>780914329.50999999</v>
      </c>
      <c r="L44" s="11">
        <f t="shared" si="7"/>
        <v>780914329.50999999</v>
      </c>
    </row>
    <row r="45" spans="1:12" hidden="1" x14ac:dyDescent="0.25">
      <c r="A45">
        <v>2063</v>
      </c>
      <c r="B45" s="12">
        <v>1</v>
      </c>
      <c r="C45" s="12">
        <v>3</v>
      </c>
      <c r="D45" s="12">
        <v>0</v>
      </c>
      <c r="E45">
        <v>980</v>
      </c>
      <c r="F45">
        <v>5</v>
      </c>
      <c r="G45">
        <v>3</v>
      </c>
      <c r="H45">
        <v>980</v>
      </c>
      <c r="I45">
        <v>1</v>
      </c>
      <c r="J45">
        <v>4</v>
      </c>
      <c r="K45" s="11">
        <v>11660000</v>
      </c>
      <c r="L45" s="11">
        <f t="shared" si="7"/>
        <v>11660000</v>
      </c>
    </row>
    <row r="46" spans="1:12" hidden="1" x14ac:dyDescent="0.25">
      <c r="A46">
        <v>2063</v>
      </c>
      <c r="B46" s="12">
        <v>1</v>
      </c>
      <c r="C46" s="12">
        <v>3</v>
      </c>
      <c r="D46" s="12">
        <v>0</v>
      </c>
      <c r="E46">
        <v>980</v>
      </c>
      <c r="F46">
        <v>5</v>
      </c>
      <c r="G46">
        <v>3</v>
      </c>
      <c r="H46">
        <v>980</v>
      </c>
      <c r="I46">
        <v>2</v>
      </c>
      <c r="J46">
        <v>3</v>
      </c>
      <c r="K46" s="11">
        <v>51400000</v>
      </c>
      <c r="L46" s="11">
        <f t="shared" si="7"/>
        <v>51400000</v>
      </c>
    </row>
    <row r="47" spans="1:12" hidden="1" x14ac:dyDescent="0.25">
      <c r="A47">
        <v>2066</v>
      </c>
      <c r="B47" s="12">
        <v>2</v>
      </c>
      <c r="C47" s="12">
        <v>3</v>
      </c>
      <c r="D47" s="12">
        <v>5</v>
      </c>
      <c r="E47">
        <v>980</v>
      </c>
      <c r="F47">
        <v>5</v>
      </c>
      <c r="G47">
        <v>3</v>
      </c>
      <c r="H47">
        <v>980</v>
      </c>
      <c r="I47">
        <v>1</v>
      </c>
      <c r="J47">
        <v>3</v>
      </c>
      <c r="K47" s="11">
        <v>50536.03</v>
      </c>
      <c r="L47" s="11">
        <f>K47*-1</f>
        <v>-50536.03</v>
      </c>
    </row>
    <row r="48" spans="1:12" hidden="1" x14ac:dyDescent="0.25">
      <c r="A48">
        <v>2068</v>
      </c>
      <c r="B48" s="12">
        <v>1</v>
      </c>
      <c r="C48" s="12">
        <v>1</v>
      </c>
      <c r="D48" s="12">
        <v>2</v>
      </c>
      <c r="E48">
        <v>980</v>
      </c>
      <c r="F48">
        <v>5</v>
      </c>
      <c r="G48">
        <v>3</v>
      </c>
      <c r="H48">
        <v>980</v>
      </c>
      <c r="I48">
        <v>1</v>
      </c>
      <c r="J48">
        <v>3</v>
      </c>
      <c r="K48" s="11">
        <v>70315.31</v>
      </c>
      <c r="L48" s="11">
        <f t="shared" ref="L48:L54" si="8">K48</f>
        <v>70315.31</v>
      </c>
    </row>
    <row r="49" spans="1:13" hidden="1" x14ac:dyDescent="0.25">
      <c r="A49">
        <v>2068</v>
      </c>
      <c r="B49" s="12">
        <v>1</v>
      </c>
      <c r="C49" s="12">
        <v>3</v>
      </c>
      <c r="D49" s="12">
        <v>2</v>
      </c>
      <c r="E49">
        <v>840</v>
      </c>
      <c r="F49">
        <v>5</v>
      </c>
      <c r="G49">
        <v>3</v>
      </c>
      <c r="H49">
        <v>840</v>
      </c>
      <c r="I49">
        <v>1</v>
      </c>
      <c r="J49">
        <v>3</v>
      </c>
      <c r="K49" s="11">
        <v>19333694.129999999</v>
      </c>
      <c r="L49" s="11">
        <f t="shared" si="8"/>
        <v>19333694.129999999</v>
      </c>
    </row>
    <row r="50" spans="1:13" hidden="1" x14ac:dyDescent="0.25">
      <c r="A50">
        <v>2068</v>
      </c>
      <c r="B50" s="12">
        <v>1</v>
      </c>
      <c r="C50" s="12">
        <v>3</v>
      </c>
      <c r="D50" s="12">
        <v>2</v>
      </c>
      <c r="E50">
        <v>978</v>
      </c>
      <c r="F50">
        <v>5</v>
      </c>
      <c r="G50">
        <v>3</v>
      </c>
      <c r="H50">
        <v>978</v>
      </c>
      <c r="I50">
        <v>1</v>
      </c>
      <c r="J50">
        <v>3</v>
      </c>
      <c r="K50" s="11">
        <v>4044688.26</v>
      </c>
      <c r="L50" s="11">
        <f t="shared" si="8"/>
        <v>4044688.26</v>
      </c>
    </row>
    <row r="51" spans="1:13" hidden="1" x14ac:dyDescent="0.25">
      <c r="A51">
        <v>2068</v>
      </c>
      <c r="B51" s="12">
        <v>1</v>
      </c>
      <c r="C51" s="12">
        <v>3</v>
      </c>
      <c r="D51" s="12">
        <v>2</v>
      </c>
      <c r="E51">
        <v>980</v>
      </c>
      <c r="F51">
        <v>5</v>
      </c>
      <c r="G51">
        <v>3</v>
      </c>
      <c r="H51">
        <v>980</v>
      </c>
      <c r="I51">
        <v>1</v>
      </c>
      <c r="J51">
        <v>3</v>
      </c>
      <c r="K51" s="11">
        <v>13869514.890000001</v>
      </c>
      <c r="L51" s="11">
        <f t="shared" si="8"/>
        <v>13869514.890000001</v>
      </c>
    </row>
    <row r="52" spans="1:13" hidden="1" x14ac:dyDescent="0.25">
      <c r="A52">
        <v>2068</v>
      </c>
      <c r="B52" s="12">
        <v>1</v>
      </c>
      <c r="C52" s="12">
        <v>3</v>
      </c>
      <c r="D52" s="12">
        <v>3</v>
      </c>
      <c r="E52">
        <v>840</v>
      </c>
      <c r="F52">
        <v>5</v>
      </c>
      <c r="G52">
        <v>3</v>
      </c>
      <c r="H52">
        <v>840</v>
      </c>
      <c r="I52">
        <v>2</v>
      </c>
      <c r="J52">
        <v>3</v>
      </c>
      <c r="K52" s="11">
        <v>517922.26</v>
      </c>
      <c r="L52" s="11">
        <f t="shared" si="8"/>
        <v>517922.26</v>
      </c>
      <c r="M52">
        <v>33</v>
      </c>
    </row>
    <row r="53" spans="1:13" hidden="1" x14ac:dyDescent="0.25">
      <c r="A53">
        <v>2068</v>
      </c>
      <c r="B53" s="12">
        <v>1</v>
      </c>
      <c r="C53" s="12">
        <v>3</v>
      </c>
      <c r="D53" s="12">
        <v>3</v>
      </c>
      <c r="E53">
        <v>978</v>
      </c>
      <c r="F53">
        <v>5</v>
      </c>
      <c r="G53">
        <v>3</v>
      </c>
      <c r="H53">
        <v>978</v>
      </c>
      <c r="I53">
        <v>2</v>
      </c>
      <c r="J53">
        <v>3</v>
      </c>
      <c r="K53" s="11">
        <v>43216.12</v>
      </c>
      <c r="L53" s="11">
        <f t="shared" si="8"/>
        <v>43216.12</v>
      </c>
      <c r="M53">
        <v>33</v>
      </c>
    </row>
    <row r="54" spans="1:13" hidden="1" x14ac:dyDescent="0.25">
      <c r="A54">
        <v>2068</v>
      </c>
      <c r="B54" s="12">
        <v>1</v>
      </c>
      <c r="C54" s="12">
        <v>3</v>
      </c>
      <c r="D54" s="12">
        <v>3</v>
      </c>
      <c r="E54">
        <v>980</v>
      </c>
      <c r="F54">
        <v>5</v>
      </c>
      <c r="G54">
        <v>3</v>
      </c>
      <c r="H54">
        <v>980</v>
      </c>
      <c r="I54">
        <v>2</v>
      </c>
      <c r="J54">
        <v>3</v>
      </c>
      <c r="K54" s="11">
        <v>427949.14</v>
      </c>
      <c r="L54" s="11">
        <f t="shared" si="8"/>
        <v>427949.14</v>
      </c>
      <c r="M54">
        <v>33</v>
      </c>
    </row>
    <row r="55" spans="1:13" hidden="1" x14ac:dyDescent="0.25">
      <c r="A55">
        <v>2069</v>
      </c>
      <c r="B55" s="12">
        <v>2</v>
      </c>
      <c r="C55" s="12">
        <v>3</v>
      </c>
      <c r="D55" s="12">
        <v>2</v>
      </c>
      <c r="E55">
        <v>840</v>
      </c>
      <c r="F55">
        <v>5</v>
      </c>
      <c r="G55">
        <v>3</v>
      </c>
      <c r="H55">
        <v>840</v>
      </c>
      <c r="I55">
        <v>1</v>
      </c>
      <c r="J55">
        <v>3</v>
      </c>
      <c r="K55" s="11">
        <v>602312.17000000004</v>
      </c>
      <c r="L55" s="11">
        <f t="shared" ref="L55:L76" si="9">K55*-1</f>
        <v>-602312.17000000004</v>
      </c>
    </row>
    <row r="56" spans="1:13" hidden="1" x14ac:dyDescent="0.25">
      <c r="A56">
        <v>2069</v>
      </c>
      <c r="B56" s="12">
        <v>2</v>
      </c>
      <c r="C56" s="12">
        <v>3</v>
      </c>
      <c r="D56" s="12">
        <v>2</v>
      </c>
      <c r="E56">
        <v>840</v>
      </c>
      <c r="F56">
        <v>9</v>
      </c>
      <c r="G56">
        <v>3</v>
      </c>
      <c r="H56">
        <v>840</v>
      </c>
      <c r="I56">
        <v>2</v>
      </c>
      <c r="J56">
        <v>3</v>
      </c>
      <c r="K56" s="11">
        <v>36442.730000000003</v>
      </c>
      <c r="L56" s="11">
        <f t="shared" si="9"/>
        <v>-36442.730000000003</v>
      </c>
    </row>
    <row r="57" spans="1:13" hidden="1" x14ac:dyDescent="0.25">
      <c r="A57">
        <v>2069</v>
      </c>
      <c r="B57" s="12">
        <v>2</v>
      </c>
      <c r="C57" s="12">
        <v>3</v>
      </c>
      <c r="D57" s="12">
        <v>2</v>
      </c>
      <c r="E57">
        <v>978</v>
      </c>
      <c r="F57">
        <v>5</v>
      </c>
      <c r="G57">
        <v>3</v>
      </c>
      <c r="H57">
        <v>978</v>
      </c>
      <c r="I57">
        <v>1</v>
      </c>
      <c r="J57">
        <v>3</v>
      </c>
      <c r="K57" s="11">
        <v>200964.69</v>
      </c>
      <c r="L57" s="11">
        <f t="shared" si="9"/>
        <v>-200964.69</v>
      </c>
    </row>
    <row r="58" spans="1:13" hidden="1" x14ac:dyDescent="0.25">
      <c r="A58">
        <v>2069</v>
      </c>
      <c r="B58" s="12">
        <v>2</v>
      </c>
      <c r="C58" s="12">
        <v>3</v>
      </c>
      <c r="D58" s="12">
        <v>2</v>
      </c>
      <c r="E58">
        <v>978</v>
      </c>
      <c r="F58">
        <v>9</v>
      </c>
      <c r="G58">
        <v>3</v>
      </c>
      <c r="H58">
        <v>978</v>
      </c>
      <c r="I58">
        <v>2</v>
      </c>
      <c r="J58">
        <v>3</v>
      </c>
      <c r="K58" s="11">
        <v>11.62</v>
      </c>
      <c r="L58" s="11">
        <f t="shared" si="9"/>
        <v>-11.62</v>
      </c>
    </row>
    <row r="59" spans="1:13" hidden="1" x14ac:dyDescent="0.25">
      <c r="A59">
        <v>2069</v>
      </c>
      <c r="B59" s="12">
        <v>2</v>
      </c>
      <c r="C59" s="12">
        <v>3</v>
      </c>
      <c r="D59" s="12">
        <v>2</v>
      </c>
      <c r="E59">
        <v>980</v>
      </c>
      <c r="F59">
        <v>5</v>
      </c>
      <c r="G59">
        <v>3</v>
      </c>
      <c r="H59">
        <v>980</v>
      </c>
      <c r="I59">
        <v>1</v>
      </c>
      <c r="J59">
        <v>3</v>
      </c>
      <c r="K59" s="11">
        <v>831275.77</v>
      </c>
      <c r="L59" s="11">
        <f t="shared" si="9"/>
        <v>-831275.77</v>
      </c>
    </row>
    <row r="60" spans="1:13" hidden="1" x14ac:dyDescent="0.25">
      <c r="A60">
        <v>2069</v>
      </c>
      <c r="B60" s="12">
        <v>2</v>
      </c>
      <c r="C60" s="12">
        <v>3</v>
      </c>
      <c r="D60" s="12">
        <v>2</v>
      </c>
      <c r="E60">
        <v>980</v>
      </c>
      <c r="F60">
        <v>9</v>
      </c>
      <c r="G60">
        <v>3</v>
      </c>
      <c r="H60">
        <v>980</v>
      </c>
      <c r="I60">
        <v>2</v>
      </c>
      <c r="J60">
        <v>3</v>
      </c>
      <c r="K60" s="11">
        <v>20438.71</v>
      </c>
      <c r="L60" s="11">
        <f t="shared" si="9"/>
        <v>-20438.71</v>
      </c>
    </row>
    <row r="61" spans="1:13" hidden="1" x14ac:dyDescent="0.25">
      <c r="A61">
        <v>2069</v>
      </c>
      <c r="B61" s="12">
        <v>2</v>
      </c>
      <c r="C61" s="12">
        <v>3</v>
      </c>
      <c r="D61" s="12">
        <v>3</v>
      </c>
      <c r="E61">
        <v>840</v>
      </c>
      <c r="F61">
        <v>5</v>
      </c>
      <c r="G61">
        <v>3</v>
      </c>
      <c r="H61">
        <v>840</v>
      </c>
      <c r="I61">
        <v>2</v>
      </c>
      <c r="J61">
        <v>3</v>
      </c>
      <c r="K61" s="11">
        <v>19061</v>
      </c>
      <c r="L61" s="11">
        <f t="shared" si="9"/>
        <v>-19061</v>
      </c>
      <c r="M61" t="s">
        <v>473</v>
      </c>
    </row>
    <row r="62" spans="1:13" hidden="1" x14ac:dyDescent="0.25">
      <c r="A62">
        <v>2069</v>
      </c>
      <c r="B62" s="12">
        <v>2</v>
      </c>
      <c r="C62" s="12">
        <v>3</v>
      </c>
      <c r="D62" s="12">
        <v>3</v>
      </c>
      <c r="E62">
        <v>840</v>
      </c>
      <c r="F62">
        <v>9</v>
      </c>
      <c r="G62">
        <v>3</v>
      </c>
      <c r="H62">
        <v>840</v>
      </c>
      <c r="I62">
        <v>2</v>
      </c>
      <c r="J62">
        <v>3</v>
      </c>
      <c r="K62" s="11">
        <v>42710.62</v>
      </c>
      <c r="L62" s="11">
        <f t="shared" si="9"/>
        <v>-42710.62</v>
      </c>
      <c r="M62" t="s">
        <v>473</v>
      </c>
    </row>
    <row r="63" spans="1:13" hidden="1" x14ac:dyDescent="0.25">
      <c r="A63">
        <v>2069</v>
      </c>
      <c r="B63" s="12">
        <v>2</v>
      </c>
      <c r="C63" s="12">
        <v>3</v>
      </c>
      <c r="D63" s="12">
        <v>3</v>
      </c>
      <c r="E63">
        <v>978</v>
      </c>
      <c r="F63">
        <v>5</v>
      </c>
      <c r="G63">
        <v>3</v>
      </c>
      <c r="H63">
        <v>978</v>
      </c>
      <c r="I63">
        <v>2</v>
      </c>
      <c r="J63">
        <v>3</v>
      </c>
      <c r="K63" s="11">
        <v>8227.3799999999992</v>
      </c>
      <c r="L63" s="11">
        <f t="shared" si="9"/>
        <v>-8227.3799999999992</v>
      </c>
      <c r="M63" t="s">
        <v>473</v>
      </c>
    </row>
    <row r="64" spans="1:13" hidden="1" x14ac:dyDescent="0.25">
      <c r="A64">
        <v>2069</v>
      </c>
      <c r="B64" s="12">
        <v>2</v>
      </c>
      <c r="C64" s="12">
        <v>3</v>
      </c>
      <c r="D64" s="12">
        <v>3</v>
      </c>
      <c r="E64">
        <v>978</v>
      </c>
      <c r="F64">
        <v>9</v>
      </c>
      <c r="G64">
        <v>3</v>
      </c>
      <c r="H64">
        <v>978</v>
      </c>
      <c r="I64">
        <v>2</v>
      </c>
      <c r="J64">
        <v>3</v>
      </c>
      <c r="K64" s="11">
        <v>72830.710000000006</v>
      </c>
      <c r="L64" s="11">
        <f t="shared" si="9"/>
        <v>-72830.710000000006</v>
      </c>
      <c r="M64" t="s">
        <v>473</v>
      </c>
    </row>
    <row r="65" spans="1:13" hidden="1" x14ac:dyDescent="0.25">
      <c r="A65">
        <v>2069</v>
      </c>
      <c r="B65" s="12">
        <v>2</v>
      </c>
      <c r="C65" s="12">
        <v>3</v>
      </c>
      <c r="D65" s="12">
        <v>3</v>
      </c>
      <c r="E65">
        <v>980</v>
      </c>
      <c r="F65">
        <v>5</v>
      </c>
      <c r="G65">
        <v>3</v>
      </c>
      <c r="H65">
        <v>980</v>
      </c>
      <c r="I65">
        <v>2</v>
      </c>
      <c r="J65">
        <v>3</v>
      </c>
      <c r="K65" s="11">
        <v>22265.06</v>
      </c>
      <c r="L65" s="11">
        <f t="shared" si="9"/>
        <v>-22265.06</v>
      </c>
      <c r="M65" t="s">
        <v>473</v>
      </c>
    </row>
    <row r="66" spans="1:13" hidden="1" x14ac:dyDescent="0.25">
      <c r="A66">
        <v>2069</v>
      </c>
      <c r="B66" s="12">
        <v>2</v>
      </c>
      <c r="C66" s="12">
        <v>3</v>
      </c>
      <c r="D66" s="12">
        <v>3</v>
      </c>
      <c r="E66">
        <v>980</v>
      </c>
      <c r="F66">
        <v>9</v>
      </c>
      <c r="G66">
        <v>3</v>
      </c>
      <c r="H66">
        <v>980</v>
      </c>
      <c r="I66">
        <v>2</v>
      </c>
      <c r="J66">
        <v>3</v>
      </c>
      <c r="K66" s="11">
        <v>560631.31999999995</v>
      </c>
      <c r="L66" s="11">
        <f t="shared" si="9"/>
        <v>-560631.31999999995</v>
      </c>
      <c r="M66" t="s">
        <v>473</v>
      </c>
    </row>
    <row r="67" spans="1:13" hidden="1" x14ac:dyDescent="0.25">
      <c r="A67">
        <v>2069</v>
      </c>
      <c r="B67" s="12">
        <v>2</v>
      </c>
      <c r="C67" s="12">
        <v>3</v>
      </c>
      <c r="D67" s="12">
        <v>4</v>
      </c>
      <c r="E67">
        <v>840</v>
      </c>
      <c r="F67">
        <v>5</v>
      </c>
      <c r="G67">
        <v>3</v>
      </c>
      <c r="H67">
        <v>840</v>
      </c>
      <c r="I67">
        <v>1</v>
      </c>
      <c r="J67">
        <v>3</v>
      </c>
      <c r="K67" s="11">
        <v>97142459.680000007</v>
      </c>
      <c r="L67" s="11">
        <f t="shared" si="9"/>
        <v>-97142459.680000007</v>
      </c>
    </row>
    <row r="68" spans="1:13" hidden="1" x14ac:dyDescent="0.25">
      <c r="A68">
        <v>2069</v>
      </c>
      <c r="B68" s="12">
        <v>2</v>
      </c>
      <c r="C68" s="12">
        <v>3</v>
      </c>
      <c r="D68" s="12">
        <v>4</v>
      </c>
      <c r="E68">
        <v>840</v>
      </c>
      <c r="F68">
        <v>5</v>
      </c>
      <c r="G68">
        <v>3</v>
      </c>
      <c r="H68">
        <v>840</v>
      </c>
      <c r="I68">
        <v>1</v>
      </c>
      <c r="J68">
        <v>4</v>
      </c>
      <c r="K68" s="11">
        <v>23201.4</v>
      </c>
      <c r="L68" s="11">
        <f t="shared" si="9"/>
        <v>-23201.4</v>
      </c>
    </row>
    <row r="69" spans="1:13" hidden="1" x14ac:dyDescent="0.25">
      <c r="A69">
        <v>2069</v>
      </c>
      <c r="B69" s="12">
        <v>2</v>
      </c>
      <c r="C69" s="12">
        <v>3</v>
      </c>
      <c r="D69" s="12">
        <v>4</v>
      </c>
      <c r="E69">
        <v>840</v>
      </c>
      <c r="F69">
        <v>5</v>
      </c>
      <c r="G69">
        <v>3</v>
      </c>
      <c r="H69">
        <v>840</v>
      </c>
      <c r="I69">
        <v>2</v>
      </c>
      <c r="J69">
        <v>3</v>
      </c>
      <c r="K69" s="11">
        <v>43717411.420000002</v>
      </c>
      <c r="L69" s="11">
        <f t="shared" si="9"/>
        <v>-43717411.420000002</v>
      </c>
    </row>
    <row r="70" spans="1:13" hidden="1" x14ac:dyDescent="0.25">
      <c r="A70">
        <v>2069</v>
      </c>
      <c r="B70" s="12">
        <v>2</v>
      </c>
      <c r="C70" s="12">
        <v>3</v>
      </c>
      <c r="D70" s="12">
        <v>4</v>
      </c>
      <c r="E70">
        <v>840</v>
      </c>
      <c r="F70">
        <v>5</v>
      </c>
      <c r="G70">
        <v>3</v>
      </c>
      <c r="H70">
        <v>840</v>
      </c>
      <c r="I70">
        <v>2</v>
      </c>
      <c r="J70">
        <v>4</v>
      </c>
      <c r="K70" s="11">
        <v>2272.8000000000002</v>
      </c>
      <c r="L70" s="11">
        <f t="shared" si="9"/>
        <v>-2272.8000000000002</v>
      </c>
    </row>
    <row r="71" spans="1:13" hidden="1" x14ac:dyDescent="0.25">
      <c r="A71">
        <v>2069</v>
      </c>
      <c r="B71" s="12">
        <v>2</v>
      </c>
      <c r="C71" s="12">
        <v>3</v>
      </c>
      <c r="D71" s="12">
        <v>4</v>
      </c>
      <c r="E71">
        <v>840</v>
      </c>
      <c r="F71">
        <v>9</v>
      </c>
      <c r="G71">
        <v>3</v>
      </c>
      <c r="H71">
        <v>840</v>
      </c>
      <c r="I71">
        <v>2</v>
      </c>
      <c r="J71">
        <v>3</v>
      </c>
      <c r="K71" s="11">
        <v>2256126.2799999998</v>
      </c>
      <c r="L71" s="11">
        <f t="shared" si="9"/>
        <v>-2256126.2799999998</v>
      </c>
    </row>
    <row r="72" spans="1:13" hidden="1" x14ac:dyDescent="0.25">
      <c r="A72">
        <v>2069</v>
      </c>
      <c r="B72" s="12">
        <v>2</v>
      </c>
      <c r="C72" s="12">
        <v>3</v>
      </c>
      <c r="D72" s="12">
        <v>4</v>
      </c>
      <c r="E72">
        <v>978</v>
      </c>
      <c r="F72">
        <v>5</v>
      </c>
      <c r="G72">
        <v>3</v>
      </c>
      <c r="H72">
        <v>978</v>
      </c>
      <c r="I72">
        <v>1</v>
      </c>
      <c r="J72">
        <v>3</v>
      </c>
      <c r="K72" s="11">
        <v>29637116.030000001</v>
      </c>
      <c r="L72" s="11">
        <f t="shared" si="9"/>
        <v>-29637116.030000001</v>
      </c>
    </row>
    <row r="73" spans="1:13" hidden="1" x14ac:dyDescent="0.25">
      <c r="A73">
        <v>2069</v>
      </c>
      <c r="B73" s="12">
        <v>2</v>
      </c>
      <c r="C73" s="12">
        <v>3</v>
      </c>
      <c r="D73" s="12">
        <v>4</v>
      </c>
      <c r="E73">
        <v>980</v>
      </c>
      <c r="F73">
        <v>5</v>
      </c>
      <c r="G73">
        <v>3</v>
      </c>
      <c r="H73">
        <v>980</v>
      </c>
      <c r="I73">
        <v>1</v>
      </c>
      <c r="J73">
        <v>3</v>
      </c>
      <c r="K73" s="11">
        <v>55758147.310000002</v>
      </c>
      <c r="L73" s="11">
        <f t="shared" si="9"/>
        <v>-55758147.310000002</v>
      </c>
    </row>
    <row r="74" spans="1:13" hidden="1" x14ac:dyDescent="0.25">
      <c r="A74">
        <v>2069</v>
      </c>
      <c r="B74" s="12">
        <v>2</v>
      </c>
      <c r="C74" s="12">
        <v>3</v>
      </c>
      <c r="D74" s="12">
        <v>4</v>
      </c>
      <c r="E74">
        <v>980</v>
      </c>
      <c r="F74">
        <v>5</v>
      </c>
      <c r="G74">
        <v>3</v>
      </c>
      <c r="H74">
        <v>980</v>
      </c>
      <c r="I74">
        <v>1</v>
      </c>
      <c r="J74">
        <v>4</v>
      </c>
      <c r="K74" s="11">
        <v>71599.990000000005</v>
      </c>
      <c r="L74" s="11">
        <f t="shared" si="9"/>
        <v>-71599.990000000005</v>
      </c>
    </row>
    <row r="75" spans="1:13" hidden="1" x14ac:dyDescent="0.25">
      <c r="A75">
        <v>2069</v>
      </c>
      <c r="B75" s="12">
        <v>2</v>
      </c>
      <c r="C75" s="12">
        <v>3</v>
      </c>
      <c r="D75" s="12">
        <v>4</v>
      </c>
      <c r="E75">
        <v>980</v>
      </c>
      <c r="F75">
        <v>5</v>
      </c>
      <c r="G75">
        <v>3</v>
      </c>
      <c r="H75">
        <v>980</v>
      </c>
      <c r="I75">
        <v>2</v>
      </c>
      <c r="J75">
        <v>3</v>
      </c>
      <c r="K75" s="11">
        <v>51526707.840000004</v>
      </c>
      <c r="L75" s="11">
        <f t="shared" si="9"/>
        <v>-51526707.840000004</v>
      </c>
    </row>
    <row r="76" spans="1:13" hidden="1" x14ac:dyDescent="0.25">
      <c r="A76">
        <v>2069</v>
      </c>
      <c r="B76" s="12">
        <v>2</v>
      </c>
      <c r="C76" s="12">
        <v>3</v>
      </c>
      <c r="D76" s="12">
        <v>4</v>
      </c>
      <c r="E76">
        <v>980</v>
      </c>
      <c r="F76">
        <v>5</v>
      </c>
      <c r="G76">
        <v>3</v>
      </c>
      <c r="H76">
        <v>980</v>
      </c>
      <c r="I76">
        <v>2</v>
      </c>
      <c r="J76">
        <v>4</v>
      </c>
      <c r="K76" s="11">
        <v>23767.38</v>
      </c>
      <c r="L76" s="11">
        <f t="shared" si="9"/>
        <v>-23767.38</v>
      </c>
    </row>
    <row r="77" spans="1:13" hidden="1" x14ac:dyDescent="0.25">
      <c r="A77">
        <v>2071</v>
      </c>
      <c r="B77" s="12">
        <v>1</v>
      </c>
      <c r="C77" s="12">
        <v>1</v>
      </c>
      <c r="D77" s="12">
        <v>0</v>
      </c>
      <c r="E77">
        <v>980</v>
      </c>
      <c r="F77">
        <v>5</v>
      </c>
      <c r="G77">
        <v>3</v>
      </c>
      <c r="H77">
        <v>980</v>
      </c>
      <c r="I77">
        <v>1</v>
      </c>
      <c r="J77">
        <v>3</v>
      </c>
      <c r="K77" s="11">
        <v>458410.86</v>
      </c>
      <c r="L77" s="11">
        <f t="shared" ref="L77:L80" si="10">K77</f>
        <v>458410.86</v>
      </c>
    </row>
    <row r="78" spans="1:13" hidden="1" x14ac:dyDescent="0.25">
      <c r="A78">
        <v>2078</v>
      </c>
      <c r="B78" s="12">
        <v>1</v>
      </c>
      <c r="C78" s="12">
        <v>1</v>
      </c>
      <c r="D78" s="12">
        <v>2</v>
      </c>
      <c r="E78">
        <v>980</v>
      </c>
      <c r="F78">
        <v>5</v>
      </c>
      <c r="G78">
        <v>3</v>
      </c>
      <c r="H78">
        <v>980</v>
      </c>
      <c r="I78">
        <v>1</v>
      </c>
      <c r="J78">
        <v>3</v>
      </c>
      <c r="K78" s="11">
        <v>4525.66</v>
      </c>
      <c r="L78" s="11">
        <f t="shared" si="10"/>
        <v>4525.66</v>
      </c>
    </row>
    <row r="79" spans="1:13" hidden="1" x14ac:dyDescent="0.25">
      <c r="A79">
        <v>2083</v>
      </c>
      <c r="B79" s="12">
        <v>1</v>
      </c>
      <c r="C79" s="12">
        <v>2</v>
      </c>
      <c r="D79" s="12">
        <v>0</v>
      </c>
      <c r="E79">
        <v>980</v>
      </c>
      <c r="F79">
        <v>5</v>
      </c>
      <c r="G79">
        <v>3</v>
      </c>
      <c r="H79">
        <v>980</v>
      </c>
      <c r="I79">
        <v>1</v>
      </c>
      <c r="J79">
        <v>3</v>
      </c>
      <c r="K79" s="11">
        <v>68938632</v>
      </c>
      <c r="L79" s="11">
        <f t="shared" si="10"/>
        <v>68938632</v>
      </c>
    </row>
    <row r="80" spans="1:13" hidden="1" x14ac:dyDescent="0.25">
      <c r="A80">
        <v>2083</v>
      </c>
      <c r="B80" s="12">
        <v>1</v>
      </c>
      <c r="C80" s="12">
        <v>2</v>
      </c>
      <c r="D80" s="12">
        <v>0</v>
      </c>
      <c r="E80">
        <v>980</v>
      </c>
      <c r="F80">
        <v>5</v>
      </c>
      <c r="G80">
        <v>3</v>
      </c>
      <c r="H80">
        <v>980</v>
      </c>
      <c r="I80">
        <v>1</v>
      </c>
      <c r="J80">
        <v>4</v>
      </c>
      <c r="K80" s="11">
        <v>2558997.6800000002</v>
      </c>
      <c r="L80" s="11">
        <f t="shared" si="10"/>
        <v>2558997.6800000002</v>
      </c>
    </row>
    <row r="81" spans="1:13" hidden="1" x14ac:dyDescent="0.25">
      <c r="A81">
        <v>2086</v>
      </c>
      <c r="B81" s="12">
        <v>2</v>
      </c>
      <c r="C81" s="12">
        <v>2</v>
      </c>
      <c r="D81" s="12">
        <v>5</v>
      </c>
      <c r="E81">
        <v>980</v>
      </c>
      <c r="F81">
        <v>5</v>
      </c>
      <c r="G81">
        <v>3</v>
      </c>
      <c r="H81">
        <v>980</v>
      </c>
      <c r="I81">
        <v>1</v>
      </c>
      <c r="J81">
        <v>3</v>
      </c>
      <c r="K81" s="11">
        <v>56380.83</v>
      </c>
      <c r="L81" s="11">
        <f t="shared" ref="L81:L82" si="11">K81*-1</f>
        <v>-56380.83</v>
      </c>
    </row>
    <row r="82" spans="1:13" hidden="1" x14ac:dyDescent="0.25">
      <c r="A82">
        <v>2086</v>
      </c>
      <c r="B82" s="12">
        <v>2</v>
      </c>
      <c r="C82" s="12">
        <v>2</v>
      </c>
      <c r="D82" s="12">
        <v>5</v>
      </c>
      <c r="E82">
        <v>980</v>
      </c>
      <c r="F82">
        <v>5</v>
      </c>
      <c r="G82">
        <v>3</v>
      </c>
      <c r="H82">
        <v>980</v>
      </c>
      <c r="I82">
        <v>1</v>
      </c>
      <c r="J82">
        <v>4</v>
      </c>
      <c r="K82" s="11">
        <v>608.05999999999995</v>
      </c>
      <c r="L82" s="11">
        <f t="shared" si="11"/>
        <v>-608.05999999999995</v>
      </c>
    </row>
    <row r="83" spans="1:13" hidden="1" x14ac:dyDescent="0.25">
      <c r="A83">
        <v>2088</v>
      </c>
      <c r="B83" s="12">
        <v>1</v>
      </c>
      <c r="C83" s="12">
        <v>2</v>
      </c>
      <c r="D83" s="12">
        <v>2</v>
      </c>
      <c r="E83">
        <v>980</v>
      </c>
      <c r="F83">
        <v>5</v>
      </c>
      <c r="G83">
        <v>3</v>
      </c>
      <c r="H83">
        <v>980</v>
      </c>
      <c r="I83">
        <v>1</v>
      </c>
      <c r="J83">
        <v>3</v>
      </c>
      <c r="K83" s="11">
        <v>1108201.31</v>
      </c>
      <c r="L83" s="11">
        <f t="shared" ref="L83:L84" si="12">K83</f>
        <v>1108201.31</v>
      </c>
    </row>
    <row r="84" spans="1:13" hidden="1" x14ac:dyDescent="0.25">
      <c r="A84">
        <v>2088</v>
      </c>
      <c r="B84" s="12">
        <v>1</v>
      </c>
      <c r="C84" s="12">
        <v>2</v>
      </c>
      <c r="D84" s="12">
        <v>2</v>
      </c>
      <c r="E84">
        <v>980</v>
      </c>
      <c r="F84">
        <v>5</v>
      </c>
      <c r="G84">
        <v>3</v>
      </c>
      <c r="H84">
        <v>980</v>
      </c>
      <c r="I84">
        <v>1</v>
      </c>
      <c r="J84">
        <v>4</v>
      </c>
      <c r="K84" s="11">
        <v>49427.22</v>
      </c>
      <c r="L84" s="11">
        <f t="shared" si="12"/>
        <v>49427.22</v>
      </c>
    </row>
    <row r="85" spans="1:13" hidden="1" x14ac:dyDescent="0.25">
      <c r="A85">
        <v>2089</v>
      </c>
      <c r="B85" s="12">
        <v>2</v>
      </c>
      <c r="C85" s="12">
        <v>2</v>
      </c>
      <c r="D85" s="12">
        <v>2</v>
      </c>
      <c r="E85">
        <v>980</v>
      </c>
      <c r="F85">
        <v>5</v>
      </c>
      <c r="G85">
        <v>3</v>
      </c>
      <c r="H85">
        <v>980</v>
      </c>
      <c r="I85">
        <v>1</v>
      </c>
      <c r="J85">
        <v>3</v>
      </c>
      <c r="K85" s="11">
        <v>357.1</v>
      </c>
      <c r="L85" s="11">
        <f t="shared" ref="L85:L88" si="13">K85*-1</f>
        <v>-357.1</v>
      </c>
    </row>
    <row r="86" spans="1:13" hidden="1" x14ac:dyDescent="0.25">
      <c r="A86">
        <v>2089</v>
      </c>
      <c r="B86" s="12">
        <v>2</v>
      </c>
      <c r="C86" s="12">
        <v>2</v>
      </c>
      <c r="D86" s="12">
        <v>2</v>
      </c>
      <c r="E86">
        <v>980</v>
      </c>
      <c r="F86">
        <v>5</v>
      </c>
      <c r="G86">
        <v>3</v>
      </c>
      <c r="H86">
        <v>980</v>
      </c>
      <c r="I86">
        <v>1</v>
      </c>
      <c r="J86">
        <v>4</v>
      </c>
      <c r="K86" s="11">
        <v>5350.92</v>
      </c>
      <c r="L86" s="11">
        <f t="shared" si="13"/>
        <v>-5350.92</v>
      </c>
    </row>
    <row r="87" spans="1:13" hidden="1" x14ac:dyDescent="0.25">
      <c r="A87">
        <v>2089</v>
      </c>
      <c r="B87" s="12">
        <v>2</v>
      </c>
      <c r="C87" s="12">
        <v>2</v>
      </c>
      <c r="D87" s="12">
        <v>4</v>
      </c>
      <c r="E87">
        <v>980</v>
      </c>
      <c r="F87">
        <v>5</v>
      </c>
      <c r="G87">
        <v>3</v>
      </c>
      <c r="H87">
        <v>980</v>
      </c>
      <c r="I87">
        <v>1</v>
      </c>
      <c r="J87">
        <v>3</v>
      </c>
      <c r="K87" s="11">
        <v>18687.21</v>
      </c>
      <c r="L87" s="11">
        <f t="shared" si="13"/>
        <v>-18687.21</v>
      </c>
    </row>
    <row r="88" spans="1:13" hidden="1" x14ac:dyDescent="0.25">
      <c r="A88">
        <v>2089</v>
      </c>
      <c r="B88" s="12">
        <v>2</v>
      </c>
      <c r="C88" s="12">
        <v>2</v>
      </c>
      <c r="D88" s="12">
        <v>4</v>
      </c>
      <c r="E88">
        <v>980</v>
      </c>
      <c r="F88">
        <v>5</v>
      </c>
      <c r="G88">
        <v>3</v>
      </c>
      <c r="H88">
        <v>980</v>
      </c>
      <c r="I88">
        <v>1</v>
      </c>
      <c r="J88">
        <v>4</v>
      </c>
      <c r="K88" s="11">
        <v>265403.90999999997</v>
      </c>
      <c r="L88" s="11">
        <f t="shared" si="13"/>
        <v>-265403.90999999997</v>
      </c>
    </row>
    <row r="89" spans="1:13" hidden="1" x14ac:dyDescent="0.25">
      <c r="A89">
        <v>2203</v>
      </c>
      <c r="B89" s="12">
        <v>1</v>
      </c>
      <c r="C89" s="12">
        <v>1</v>
      </c>
      <c r="D89" s="12">
        <v>0</v>
      </c>
      <c r="E89">
        <v>840</v>
      </c>
      <c r="F89">
        <v>5</v>
      </c>
      <c r="G89">
        <v>3</v>
      </c>
      <c r="H89">
        <v>840</v>
      </c>
      <c r="I89">
        <v>2</v>
      </c>
      <c r="J89">
        <v>5</v>
      </c>
      <c r="K89" s="11">
        <v>52684.75</v>
      </c>
      <c r="L89" s="11">
        <f t="shared" ref="L89:L91" si="14">K89</f>
        <v>52684.75</v>
      </c>
    </row>
    <row r="90" spans="1:13" hidden="1" x14ac:dyDescent="0.25">
      <c r="A90">
        <v>2203</v>
      </c>
      <c r="B90" s="12">
        <v>1</v>
      </c>
      <c r="C90" s="12">
        <v>1</v>
      </c>
      <c r="D90" s="12">
        <v>0</v>
      </c>
      <c r="E90">
        <v>980</v>
      </c>
      <c r="F90">
        <v>5</v>
      </c>
      <c r="G90">
        <v>3</v>
      </c>
      <c r="H90">
        <v>980</v>
      </c>
      <c r="I90">
        <v>1</v>
      </c>
      <c r="J90">
        <v>5</v>
      </c>
      <c r="K90" s="11">
        <v>34276822.689999998</v>
      </c>
      <c r="L90" s="11">
        <f t="shared" si="14"/>
        <v>34276822.689999998</v>
      </c>
    </row>
    <row r="91" spans="1:13" hidden="1" x14ac:dyDescent="0.25">
      <c r="A91">
        <v>2203</v>
      </c>
      <c r="B91" s="12">
        <v>1</v>
      </c>
      <c r="C91" s="12">
        <v>1</v>
      </c>
      <c r="D91" s="12">
        <v>0</v>
      </c>
      <c r="E91">
        <v>980</v>
      </c>
      <c r="F91">
        <v>5</v>
      </c>
      <c r="G91">
        <v>3</v>
      </c>
      <c r="H91">
        <v>980</v>
      </c>
      <c r="I91">
        <v>2</v>
      </c>
      <c r="J91">
        <v>5</v>
      </c>
      <c r="K91" s="11">
        <v>401625.15</v>
      </c>
      <c r="L91" s="11">
        <f t="shared" si="14"/>
        <v>401625.15</v>
      </c>
    </row>
    <row r="92" spans="1:13" hidden="1" x14ac:dyDescent="0.25">
      <c r="A92">
        <v>2206</v>
      </c>
      <c r="B92" s="12">
        <v>2</v>
      </c>
      <c r="C92" s="12">
        <v>1</v>
      </c>
      <c r="D92" s="12">
        <v>5</v>
      </c>
      <c r="E92">
        <v>980</v>
      </c>
      <c r="F92">
        <v>5</v>
      </c>
      <c r="G92">
        <v>3</v>
      </c>
      <c r="H92">
        <v>980</v>
      </c>
      <c r="I92">
        <v>1</v>
      </c>
      <c r="J92">
        <v>5</v>
      </c>
      <c r="K92" s="11">
        <v>604519.98</v>
      </c>
      <c r="L92" s="11">
        <f t="shared" ref="L92:L93" si="15">K92*-1</f>
        <v>-604519.98</v>
      </c>
    </row>
    <row r="93" spans="1:13" hidden="1" x14ac:dyDescent="0.25">
      <c r="A93">
        <v>2206</v>
      </c>
      <c r="B93" s="12">
        <v>2</v>
      </c>
      <c r="C93" s="12">
        <v>1</v>
      </c>
      <c r="D93" s="12">
        <v>5</v>
      </c>
      <c r="E93">
        <v>980</v>
      </c>
      <c r="F93">
        <v>5</v>
      </c>
      <c r="G93">
        <v>3</v>
      </c>
      <c r="H93">
        <v>980</v>
      </c>
      <c r="I93">
        <v>2</v>
      </c>
      <c r="J93">
        <v>5</v>
      </c>
      <c r="K93" s="11">
        <v>0.57999999999999996</v>
      </c>
      <c r="L93" s="11">
        <f t="shared" si="15"/>
        <v>-0.57999999999999996</v>
      </c>
    </row>
    <row r="94" spans="1:13" hidden="1" x14ac:dyDescent="0.25">
      <c r="A94">
        <v>2208</v>
      </c>
      <c r="B94" s="12">
        <v>1</v>
      </c>
      <c r="C94" s="12">
        <v>1</v>
      </c>
      <c r="D94" s="12">
        <v>2</v>
      </c>
      <c r="E94">
        <v>980</v>
      </c>
      <c r="F94">
        <v>5</v>
      </c>
      <c r="G94">
        <v>3</v>
      </c>
      <c r="H94">
        <v>980</v>
      </c>
      <c r="I94">
        <v>1</v>
      </c>
      <c r="J94">
        <v>5</v>
      </c>
      <c r="K94" s="11">
        <v>267326.39</v>
      </c>
      <c r="L94" s="11">
        <f t="shared" ref="L94:L96" si="16">K94</f>
        <v>267326.39</v>
      </c>
    </row>
    <row r="95" spans="1:13" x14ac:dyDescent="0.25">
      <c r="A95">
        <v>2208</v>
      </c>
      <c r="B95" s="12">
        <v>1</v>
      </c>
      <c r="C95" s="12">
        <v>1</v>
      </c>
      <c r="D95" s="12">
        <v>3</v>
      </c>
      <c r="E95">
        <v>980</v>
      </c>
      <c r="F95">
        <v>5</v>
      </c>
      <c r="G95">
        <v>3</v>
      </c>
      <c r="H95">
        <v>980</v>
      </c>
      <c r="I95">
        <v>1</v>
      </c>
      <c r="J95">
        <v>5</v>
      </c>
      <c r="K95" s="11">
        <v>436000.12</v>
      </c>
      <c r="L95" s="11">
        <f t="shared" si="16"/>
        <v>436000.12</v>
      </c>
      <c r="M95">
        <v>32</v>
      </c>
    </row>
    <row r="96" spans="1:13" hidden="1" x14ac:dyDescent="0.25">
      <c r="A96">
        <v>2208</v>
      </c>
      <c r="B96" s="12">
        <v>1</v>
      </c>
      <c r="C96" s="12">
        <v>1</v>
      </c>
      <c r="D96" s="12">
        <v>3</v>
      </c>
      <c r="E96">
        <v>980</v>
      </c>
      <c r="F96">
        <v>5</v>
      </c>
      <c r="G96">
        <v>3</v>
      </c>
      <c r="H96">
        <v>980</v>
      </c>
      <c r="I96">
        <v>2</v>
      </c>
      <c r="J96">
        <v>5</v>
      </c>
      <c r="K96" s="11">
        <v>82624.87</v>
      </c>
      <c r="L96" s="11">
        <f t="shared" si="16"/>
        <v>82624.87</v>
      </c>
      <c r="M96">
        <v>33</v>
      </c>
    </row>
    <row r="97" spans="1:13" hidden="1" x14ac:dyDescent="0.25">
      <c r="A97">
        <v>2209</v>
      </c>
      <c r="B97" s="12">
        <v>2</v>
      </c>
      <c r="C97" s="12">
        <v>1</v>
      </c>
      <c r="D97" s="12">
        <v>2</v>
      </c>
      <c r="E97">
        <v>980</v>
      </c>
      <c r="F97">
        <v>5</v>
      </c>
      <c r="G97">
        <v>3</v>
      </c>
      <c r="H97">
        <v>980</v>
      </c>
      <c r="I97">
        <v>1</v>
      </c>
      <c r="J97">
        <v>5</v>
      </c>
      <c r="K97" s="11">
        <v>1558.54</v>
      </c>
      <c r="L97" s="11">
        <f t="shared" ref="L97:L104" si="17">K97*-1</f>
        <v>-1558.54</v>
      </c>
    </row>
    <row r="98" spans="1:13" hidden="1" x14ac:dyDescent="0.25">
      <c r="A98">
        <v>2209</v>
      </c>
      <c r="B98" s="12">
        <v>2</v>
      </c>
      <c r="C98" s="12">
        <v>1</v>
      </c>
      <c r="D98" s="12">
        <v>2</v>
      </c>
      <c r="E98">
        <v>980</v>
      </c>
      <c r="F98">
        <v>9</v>
      </c>
      <c r="G98">
        <v>3</v>
      </c>
      <c r="H98">
        <v>980</v>
      </c>
      <c r="I98">
        <v>2</v>
      </c>
      <c r="J98">
        <v>5</v>
      </c>
      <c r="K98" s="11">
        <v>0.35</v>
      </c>
      <c r="L98" s="11">
        <f t="shared" si="17"/>
        <v>-0.35</v>
      </c>
    </row>
    <row r="99" spans="1:13" hidden="1" x14ac:dyDescent="0.25">
      <c r="A99">
        <v>2209</v>
      </c>
      <c r="B99" s="12">
        <v>2</v>
      </c>
      <c r="C99" s="12">
        <v>1</v>
      </c>
      <c r="D99" s="12">
        <v>3</v>
      </c>
      <c r="E99">
        <v>980</v>
      </c>
      <c r="F99">
        <v>5</v>
      </c>
      <c r="G99">
        <v>3</v>
      </c>
      <c r="H99">
        <v>980</v>
      </c>
      <c r="I99">
        <v>1</v>
      </c>
      <c r="J99">
        <v>5</v>
      </c>
      <c r="K99" s="11">
        <v>0.68</v>
      </c>
      <c r="L99" s="11">
        <f t="shared" si="17"/>
        <v>-0.68</v>
      </c>
      <c r="M99" t="s">
        <v>473</v>
      </c>
    </row>
    <row r="100" spans="1:13" hidden="1" x14ac:dyDescent="0.25">
      <c r="A100">
        <v>2209</v>
      </c>
      <c r="B100" s="12">
        <v>2</v>
      </c>
      <c r="C100" s="12">
        <v>1</v>
      </c>
      <c r="D100" s="12">
        <v>3</v>
      </c>
      <c r="E100">
        <v>980</v>
      </c>
      <c r="F100">
        <v>5</v>
      </c>
      <c r="G100">
        <v>3</v>
      </c>
      <c r="H100">
        <v>980</v>
      </c>
      <c r="I100">
        <v>2</v>
      </c>
      <c r="J100">
        <v>5</v>
      </c>
      <c r="K100" s="11">
        <v>9192.68</v>
      </c>
      <c r="L100" s="11">
        <f t="shared" si="17"/>
        <v>-9192.68</v>
      </c>
      <c r="M100" t="s">
        <v>473</v>
      </c>
    </row>
    <row r="101" spans="1:13" hidden="1" x14ac:dyDescent="0.25">
      <c r="A101">
        <v>2209</v>
      </c>
      <c r="B101" s="12">
        <v>2</v>
      </c>
      <c r="C101" s="12">
        <v>1</v>
      </c>
      <c r="D101" s="12">
        <v>3</v>
      </c>
      <c r="E101">
        <v>980</v>
      </c>
      <c r="F101">
        <v>9</v>
      </c>
      <c r="G101">
        <v>3</v>
      </c>
      <c r="H101">
        <v>980</v>
      </c>
      <c r="I101">
        <v>2</v>
      </c>
      <c r="J101">
        <v>5</v>
      </c>
      <c r="K101" s="11">
        <v>27.14</v>
      </c>
      <c r="L101" s="11">
        <f t="shared" si="17"/>
        <v>-27.14</v>
      </c>
      <c r="M101" t="s">
        <v>473</v>
      </c>
    </row>
    <row r="102" spans="1:13" hidden="1" x14ac:dyDescent="0.25">
      <c r="A102">
        <v>2209</v>
      </c>
      <c r="B102" s="12">
        <v>2</v>
      </c>
      <c r="C102" s="12">
        <v>1</v>
      </c>
      <c r="D102" s="12">
        <v>4</v>
      </c>
      <c r="E102">
        <v>840</v>
      </c>
      <c r="F102">
        <v>5</v>
      </c>
      <c r="G102">
        <v>3</v>
      </c>
      <c r="H102">
        <v>840</v>
      </c>
      <c r="I102">
        <v>2</v>
      </c>
      <c r="J102">
        <v>5</v>
      </c>
      <c r="K102" s="11">
        <v>52684.75</v>
      </c>
      <c r="L102" s="11">
        <f t="shared" si="17"/>
        <v>-52684.75</v>
      </c>
    </row>
    <row r="103" spans="1:13" hidden="1" x14ac:dyDescent="0.25">
      <c r="A103">
        <v>2209</v>
      </c>
      <c r="B103" s="12">
        <v>2</v>
      </c>
      <c r="C103" s="12">
        <v>1</v>
      </c>
      <c r="D103" s="12">
        <v>4</v>
      </c>
      <c r="E103">
        <v>980</v>
      </c>
      <c r="F103">
        <v>5</v>
      </c>
      <c r="G103">
        <v>3</v>
      </c>
      <c r="H103">
        <v>980</v>
      </c>
      <c r="I103">
        <v>1</v>
      </c>
      <c r="J103">
        <v>5</v>
      </c>
      <c r="K103" s="11">
        <v>60109.06</v>
      </c>
      <c r="L103" s="11">
        <f t="shared" si="17"/>
        <v>-60109.06</v>
      </c>
    </row>
    <row r="104" spans="1:13" hidden="1" x14ac:dyDescent="0.25">
      <c r="A104">
        <v>2209</v>
      </c>
      <c r="B104" s="12">
        <v>2</v>
      </c>
      <c r="C104" s="12">
        <v>1</v>
      </c>
      <c r="D104" s="12">
        <v>4</v>
      </c>
      <c r="E104">
        <v>980</v>
      </c>
      <c r="F104">
        <v>5</v>
      </c>
      <c r="G104">
        <v>3</v>
      </c>
      <c r="H104">
        <v>980</v>
      </c>
      <c r="I104">
        <v>2</v>
      </c>
      <c r="J104">
        <v>5</v>
      </c>
      <c r="K104" s="11">
        <v>237164.5</v>
      </c>
      <c r="L104" s="11">
        <f t="shared" si="17"/>
        <v>-237164.5</v>
      </c>
    </row>
    <row r="105" spans="1:13" hidden="1" x14ac:dyDescent="0.25">
      <c r="A105">
        <v>2233</v>
      </c>
      <c r="B105" s="12">
        <v>1</v>
      </c>
      <c r="C105" s="12">
        <v>1</v>
      </c>
      <c r="D105" s="12">
        <v>0</v>
      </c>
      <c r="E105">
        <v>980</v>
      </c>
      <c r="F105">
        <v>4</v>
      </c>
      <c r="G105">
        <v>3</v>
      </c>
      <c r="H105">
        <v>980</v>
      </c>
      <c r="I105">
        <v>1</v>
      </c>
      <c r="J105">
        <v>5</v>
      </c>
      <c r="K105" s="11">
        <v>4802512.07</v>
      </c>
      <c r="L105" s="11">
        <f>K105</f>
        <v>4802512.07</v>
      </c>
    </row>
    <row r="106" spans="1:13" hidden="1" x14ac:dyDescent="0.25">
      <c r="A106">
        <v>2236</v>
      </c>
      <c r="B106" s="12">
        <v>2</v>
      </c>
      <c r="C106" s="12">
        <v>1</v>
      </c>
      <c r="D106" s="12">
        <v>5</v>
      </c>
      <c r="E106">
        <v>980</v>
      </c>
      <c r="F106">
        <v>4</v>
      </c>
      <c r="G106">
        <v>3</v>
      </c>
      <c r="H106">
        <v>980</v>
      </c>
      <c r="I106">
        <v>1</v>
      </c>
      <c r="J106">
        <v>5</v>
      </c>
      <c r="K106" s="11">
        <v>60258.720000000001</v>
      </c>
      <c r="L106" s="11">
        <f>K106*-1</f>
        <v>-60258.720000000001</v>
      </c>
    </row>
    <row r="107" spans="1:13" hidden="1" x14ac:dyDescent="0.25">
      <c r="A107">
        <v>2238</v>
      </c>
      <c r="B107" s="12">
        <v>1</v>
      </c>
      <c r="C107" s="12">
        <v>1</v>
      </c>
      <c r="D107" s="12">
        <v>2</v>
      </c>
      <c r="E107">
        <v>980</v>
      </c>
      <c r="F107">
        <v>4</v>
      </c>
      <c r="G107">
        <v>3</v>
      </c>
      <c r="H107">
        <v>980</v>
      </c>
      <c r="I107">
        <v>1</v>
      </c>
      <c r="J107">
        <v>5</v>
      </c>
      <c r="K107" s="11">
        <v>85346.77</v>
      </c>
      <c r="L107" s="11">
        <f>K107</f>
        <v>85346.77</v>
      </c>
    </row>
    <row r="108" spans="1:13" hidden="1" x14ac:dyDescent="0.25">
      <c r="A108">
        <v>2239</v>
      </c>
      <c r="B108" s="12">
        <v>2</v>
      </c>
      <c r="C108" s="12">
        <v>1</v>
      </c>
      <c r="D108" s="12">
        <v>2</v>
      </c>
      <c r="E108">
        <v>980</v>
      </c>
      <c r="F108">
        <v>5</v>
      </c>
      <c r="G108">
        <v>3</v>
      </c>
      <c r="H108">
        <v>980</v>
      </c>
      <c r="I108">
        <v>1</v>
      </c>
      <c r="J108">
        <v>5</v>
      </c>
      <c r="K108" s="11">
        <v>0.46</v>
      </c>
      <c r="L108" s="11">
        <f t="shared" ref="L108:L110" si="18">K108*-1</f>
        <v>-0.46</v>
      </c>
    </row>
    <row r="109" spans="1:13" hidden="1" x14ac:dyDescent="0.25">
      <c r="A109">
        <v>2239</v>
      </c>
      <c r="B109" s="12">
        <v>2</v>
      </c>
      <c r="C109" s="12">
        <v>1</v>
      </c>
      <c r="D109" s="12">
        <v>4</v>
      </c>
      <c r="E109">
        <v>980</v>
      </c>
      <c r="F109">
        <v>4</v>
      </c>
      <c r="G109">
        <v>3</v>
      </c>
      <c r="H109">
        <v>980</v>
      </c>
      <c r="I109">
        <v>1</v>
      </c>
      <c r="J109">
        <v>5</v>
      </c>
      <c r="K109" s="11">
        <v>3175.33</v>
      </c>
      <c r="L109" s="11">
        <f t="shared" si="18"/>
        <v>-3175.33</v>
      </c>
    </row>
    <row r="110" spans="1:13" hidden="1" x14ac:dyDescent="0.25">
      <c r="A110">
        <v>2239</v>
      </c>
      <c r="B110" s="12">
        <v>2</v>
      </c>
      <c r="C110" s="12">
        <v>1</v>
      </c>
      <c r="D110" s="12">
        <v>4</v>
      </c>
      <c r="E110">
        <v>980</v>
      </c>
      <c r="F110">
        <v>5</v>
      </c>
      <c r="G110">
        <v>3</v>
      </c>
      <c r="H110">
        <v>980</v>
      </c>
      <c r="I110">
        <v>1</v>
      </c>
      <c r="J110">
        <v>5</v>
      </c>
      <c r="K110" s="11">
        <v>27.02</v>
      </c>
      <c r="L110" s="11">
        <f t="shared" si="18"/>
        <v>-27.02</v>
      </c>
    </row>
    <row r="111" spans="1:13" hidden="1" x14ac:dyDescent="0.25">
      <c r="A111">
        <v>2600</v>
      </c>
      <c r="B111" s="12">
        <v>1</v>
      </c>
      <c r="C111" s="12">
        <v>1</v>
      </c>
      <c r="D111" s="12">
        <v>9</v>
      </c>
      <c r="E111">
        <v>980</v>
      </c>
      <c r="F111">
        <v>5</v>
      </c>
      <c r="G111">
        <v>3</v>
      </c>
      <c r="H111">
        <v>980</v>
      </c>
      <c r="I111">
        <v>1</v>
      </c>
      <c r="J111">
        <v>3</v>
      </c>
      <c r="K111" s="11">
        <v>13368429.960000001</v>
      </c>
      <c r="L111" s="11">
        <f>K111</f>
        <v>13368429.960000001</v>
      </c>
    </row>
    <row r="112" spans="1:13" hidden="1" x14ac:dyDescent="0.25">
      <c r="A112">
        <v>2600</v>
      </c>
      <c r="B112" s="12">
        <v>2</v>
      </c>
      <c r="C112" s="12">
        <v>1</v>
      </c>
      <c r="D112" s="12">
        <v>9</v>
      </c>
      <c r="E112">
        <v>643</v>
      </c>
      <c r="F112">
        <v>9</v>
      </c>
      <c r="G112">
        <v>3</v>
      </c>
      <c r="H112">
        <v>643</v>
      </c>
      <c r="I112">
        <v>1</v>
      </c>
      <c r="J112">
        <v>3</v>
      </c>
      <c r="K112" s="11">
        <v>7571.2</v>
      </c>
      <c r="L112" s="11">
        <f t="shared" ref="L112:L130" si="19">K112*-1</f>
        <v>-7571.2</v>
      </c>
    </row>
    <row r="113" spans="1:12" hidden="1" x14ac:dyDescent="0.25">
      <c r="A113">
        <v>2600</v>
      </c>
      <c r="B113" s="12">
        <v>2</v>
      </c>
      <c r="C113" s="12">
        <v>1</v>
      </c>
      <c r="D113" s="12">
        <v>9</v>
      </c>
      <c r="E113">
        <v>840</v>
      </c>
      <c r="F113">
        <v>9</v>
      </c>
      <c r="G113">
        <v>3</v>
      </c>
      <c r="H113">
        <v>840</v>
      </c>
      <c r="I113">
        <v>1</v>
      </c>
      <c r="J113">
        <v>3</v>
      </c>
      <c r="K113" s="11">
        <v>20759080.800000001</v>
      </c>
      <c r="L113" s="11">
        <f t="shared" si="19"/>
        <v>-20759080.800000001</v>
      </c>
    </row>
    <row r="114" spans="1:12" hidden="1" x14ac:dyDescent="0.25">
      <c r="A114">
        <v>2600</v>
      </c>
      <c r="B114" s="12">
        <v>2</v>
      </c>
      <c r="C114" s="12">
        <v>1</v>
      </c>
      <c r="D114" s="12">
        <v>9</v>
      </c>
      <c r="E114">
        <v>840</v>
      </c>
      <c r="F114">
        <v>9</v>
      </c>
      <c r="G114">
        <v>3</v>
      </c>
      <c r="H114">
        <v>840</v>
      </c>
      <c r="I114">
        <v>1</v>
      </c>
      <c r="J114">
        <v>4</v>
      </c>
      <c r="K114" s="11">
        <v>155378.76999999999</v>
      </c>
      <c r="L114" s="11">
        <f t="shared" si="19"/>
        <v>-155378.76999999999</v>
      </c>
    </row>
    <row r="115" spans="1:12" hidden="1" x14ac:dyDescent="0.25">
      <c r="A115">
        <v>2600</v>
      </c>
      <c r="B115" s="12">
        <v>2</v>
      </c>
      <c r="C115" s="12">
        <v>1</v>
      </c>
      <c r="D115" s="12">
        <v>9</v>
      </c>
      <c r="E115">
        <v>978</v>
      </c>
      <c r="F115">
        <v>9</v>
      </c>
      <c r="G115">
        <v>3</v>
      </c>
      <c r="H115">
        <v>978</v>
      </c>
      <c r="I115">
        <v>1</v>
      </c>
      <c r="J115">
        <v>3</v>
      </c>
      <c r="K115" s="11">
        <v>7369345.4299999997</v>
      </c>
      <c r="L115" s="11">
        <f t="shared" si="19"/>
        <v>-7369345.4299999997</v>
      </c>
    </row>
    <row r="116" spans="1:12" hidden="1" x14ac:dyDescent="0.25">
      <c r="A116">
        <v>2600</v>
      </c>
      <c r="B116" s="12">
        <v>2</v>
      </c>
      <c r="C116" s="12">
        <v>1</v>
      </c>
      <c r="D116" s="12">
        <v>9</v>
      </c>
      <c r="E116">
        <v>978</v>
      </c>
      <c r="F116">
        <v>9</v>
      </c>
      <c r="G116">
        <v>3</v>
      </c>
      <c r="H116">
        <v>978</v>
      </c>
      <c r="I116">
        <v>1</v>
      </c>
      <c r="J116">
        <v>4</v>
      </c>
      <c r="K116" s="11">
        <v>1000463.71</v>
      </c>
      <c r="L116" s="11">
        <f t="shared" si="19"/>
        <v>-1000463.71</v>
      </c>
    </row>
    <row r="117" spans="1:12" hidden="1" x14ac:dyDescent="0.25">
      <c r="A117">
        <v>2600</v>
      </c>
      <c r="B117" s="12">
        <v>2</v>
      </c>
      <c r="C117" s="12">
        <v>1</v>
      </c>
      <c r="D117" s="12">
        <v>9</v>
      </c>
      <c r="E117">
        <v>980</v>
      </c>
      <c r="F117">
        <v>9</v>
      </c>
      <c r="G117">
        <v>3</v>
      </c>
      <c r="H117">
        <v>980</v>
      </c>
      <c r="I117">
        <v>1</v>
      </c>
      <c r="J117">
        <v>3</v>
      </c>
      <c r="K117" s="11">
        <v>103459408.90000001</v>
      </c>
      <c r="L117" s="11">
        <f t="shared" si="19"/>
        <v>-103459408.90000001</v>
      </c>
    </row>
    <row r="118" spans="1:12" hidden="1" x14ac:dyDescent="0.25">
      <c r="A118">
        <v>2600</v>
      </c>
      <c r="B118" s="12">
        <v>2</v>
      </c>
      <c r="C118" s="12">
        <v>1</v>
      </c>
      <c r="D118" s="12">
        <v>9</v>
      </c>
      <c r="E118">
        <v>980</v>
      </c>
      <c r="F118">
        <v>9</v>
      </c>
      <c r="G118">
        <v>3</v>
      </c>
      <c r="H118">
        <v>980</v>
      </c>
      <c r="I118">
        <v>1</v>
      </c>
      <c r="J118">
        <v>4</v>
      </c>
      <c r="K118" s="11">
        <v>18951725.379999999</v>
      </c>
      <c r="L118" s="11">
        <f t="shared" si="19"/>
        <v>-18951725.379999999</v>
      </c>
    </row>
    <row r="119" spans="1:12" hidden="1" x14ac:dyDescent="0.25">
      <c r="A119">
        <v>2600</v>
      </c>
      <c r="B119" s="12">
        <v>2</v>
      </c>
      <c r="C119" s="12">
        <v>1</v>
      </c>
      <c r="D119" s="12">
        <v>9</v>
      </c>
      <c r="E119">
        <v>980</v>
      </c>
      <c r="F119">
        <v>9</v>
      </c>
      <c r="G119">
        <v>3</v>
      </c>
      <c r="H119">
        <v>980</v>
      </c>
      <c r="I119">
        <v>1</v>
      </c>
      <c r="J119">
        <v>5</v>
      </c>
      <c r="K119" s="11">
        <v>50939.8</v>
      </c>
      <c r="L119" s="11">
        <f t="shared" si="19"/>
        <v>-50939.8</v>
      </c>
    </row>
    <row r="120" spans="1:12" hidden="1" x14ac:dyDescent="0.25">
      <c r="A120">
        <v>2600</v>
      </c>
      <c r="B120" s="12">
        <v>2</v>
      </c>
      <c r="C120" s="12">
        <v>3</v>
      </c>
      <c r="D120" s="12">
        <v>9</v>
      </c>
      <c r="E120">
        <v>980</v>
      </c>
      <c r="F120">
        <v>9</v>
      </c>
      <c r="G120">
        <v>3</v>
      </c>
      <c r="H120">
        <v>980</v>
      </c>
      <c r="I120">
        <v>1</v>
      </c>
      <c r="J120">
        <v>3</v>
      </c>
      <c r="K120" s="11">
        <v>847325.65</v>
      </c>
      <c r="L120" s="11">
        <f t="shared" si="19"/>
        <v>-847325.65</v>
      </c>
    </row>
    <row r="121" spans="1:12" hidden="1" x14ac:dyDescent="0.25">
      <c r="A121">
        <v>2601</v>
      </c>
      <c r="B121" s="12">
        <v>2</v>
      </c>
      <c r="C121" s="12">
        <v>4</v>
      </c>
      <c r="D121" s="12">
        <v>1</v>
      </c>
      <c r="E121">
        <v>980</v>
      </c>
      <c r="F121">
        <v>9</v>
      </c>
      <c r="G121">
        <v>3</v>
      </c>
      <c r="H121">
        <v>980</v>
      </c>
      <c r="I121">
        <v>1</v>
      </c>
      <c r="J121">
        <v>1</v>
      </c>
      <c r="K121" s="11">
        <v>53883.06</v>
      </c>
      <c r="L121" s="11">
        <f t="shared" si="19"/>
        <v>-53883.06</v>
      </c>
    </row>
    <row r="122" spans="1:12" hidden="1" x14ac:dyDescent="0.25">
      <c r="A122">
        <v>2601</v>
      </c>
      <c r="B122" s="12">
        <v>2</v>
      </c>
      <c r="C122" s="12">
        <v>4</v>
      </c>
      <c r="D122" s="12">
        <v>2</v>
      </c>
      <c r="E122">
        <v>980</v>
      </c>
      <c r="F122">
        <v>9</v>
      </c>
      <c r="G122">
        <v>3</v>
      </c>
      <c r="H122">
        <v>980</v>
      </c>
      <c r="I122">
        <v>1</v>
      </c>
      <c r="J122">
        <v>1</v>
      </c>
      <c r="K122" s="11">
        <v>64711.37</v>
      </c>
      <c r="L122" s="11">
        <f t="shared" si="19"/>
        <v>-64711.37</v>
      </c>
    </row>
    <row r="123" spans="1:12" hidden="1" x14ac:dyDescent="0.25">
      <c r="A123">
        <v>2602</v>
      </c>
      <c r="B123" s="12">
        <v>2</v>
      </c>
      <c r="C123" s="12">
        <v>7</v>
      </c>
      <c r="D123" s="12">
        <v>1</v>
      </c>
      <c r="E123">
        <v>980</v>
      </c>
      <c r="F123">
        <v>5</v>
      </c>
      <c r="G123">
        <v>3</v>
      </c>
      <c r="H123">
        <v>980</v>
      </c>
      <c r="I123">
        <v>1</v>
      </c>
      <c r="J123">
        <v>3</v>
      </c>
      <c r="K123" s="11">
        <v>1342491.2</v>
      </c>
      <c r="L123" s="11">
        <f t="shared" si="19"/>
        <v>-1342491.2</v>
      </c>
    </row>
    <row r="124" spans="1:12" hidden="1" x14ac:dyDescent="0.25">
      <c r="A124">
        <v>2602</v>
      </c>
      <c r="B124" s="12">
        <v>2</v>
      </c>
      <c r="C124" s="12">
        <v>7</v>
      </c>
      <c r="D124" s="12">
        <v>1</v>
      </c>
      <c r="E124">
        <v>980</v>
      </c>
      <c r="F124">
        <v>5</v>
      </c>
      <c r="G124">
        <v>3</v>
      </c>
      <c r="H124">
        <v>980</v>
      </c>
      <c r="I124">
        <v>1</v>
      </c>
      <c r="J124">
        <v>4</v>
      </c>
      <c r="K124" s="11">
        <v>19000</v>
      </c>
      <c r="L124" s="11">
        <f t="shared" si="19"/>
        <v>-19000</v>
      </c>
    </row>
    <row r="125" spans="1:12" hidden="1" x14ac:dyDescent="0.25">
      <c r="A125">
        <v>2602</v>
      </c>
      <c r="B125" s="12">
        <v>2</v>
      </c>
      <c r="C125" s="12">
        <v>7</v>
      </c>
      <c r="D125" s="12">
        <v>9</v>
      </c>
      <c r="E125">
        <v>980</v>
      </c>
      <c r="F125">
        <v>9</v>
      </c>
      <c r="G125">
        <v>3</v>
      </c>
      <c r="H125">
        <v>980</v>
      </c>
      <c r="I125">
        <v>1</v>
      </c>
      <c r="J125">
        <v>3</v>
      </c>
      <c r="K125" s="11">
        <v>2161029.2400000002</v>
      </c>
      <c r="L125" s="11">
        <f t="shared" si="19"/>
        <v>-2161029.2400000002</v>
      </c>
    </row>
    <row r="126" spans="1:12" hidden="1" x14ac:dyDescent="0.25">
      <c r="A126">
        <v>2602</v>
      </c>
      <c r="B126" s="12">
        <v>2</v>
      </c>
      <c r="C126" s="12">
        <v>7</v>
      </c>
      <c r="D126" s="12">
        <v>9</v>
      </c>
      <c r="E126">
        <v>980</v>
      </c>
      <c r="F126">
        <v>9</v>
      </c>
      <c r="G126">
        <v>3</v>
      </c>
      <c r="H126">
        <v>980</v>
      </c>
      <c r="I126">
        <v>1</v>
      </c>
      <c r="J126">
        <v>4</v>
      </c>
      <c r="K126" s="11">
        <v>54498</v>
      </c>
      <c r="L126" s="11">
        <f t="shared" si="19"/>
        <v>-54498</v>
      </c>
    </row>
    <row r="127" spans="1:12" hidden="1" x14ac:dyDescent="0.25">
      <c r="A127">
        <v>2605</v>
      </c>
      <c r="B127" s="12">
        <v>2</v>
      </c>
      <c r="C127" s="12">
        <v>1</v>
      </c>
      <c r="D127" s="12">
        <v>9</v>
      </c>
      <c r="E127">
        <v>978</v>
      </c>
      <c r="F127">
        <v>9</v>
      </c>
      <c r="G127">
        <v>3</v>
      </c>
      <c r="H127">
        <v>978</v>
      </c>
      <c r="I127">
        <v>1</v>
      </c>
      <c r="J127">
        <v>3</v>
      </c>
      <c r="K127" s="11">
        <v>2019.02</v>
      </c>
      <c r="L127" s="11">
        <f t="shared" si="19"/>
        <v>-2019.02</v>
      </c>
    </row>
    <row r="128" spans="1:12" hidden="1" x14ac:dyDescent="0.25">
      <c r="A128">
        <v>2605</v>
      </c>
      <c r="B128" s="12">
        <v>2</v>
      </c>
      <c r="C128" s="12">
        <v>1</v>
      </c>
      <c r="D128" s="12">
        <v>9</v>
      </c>
      <c r="E128">
        <v>980</v>
      </c>
      <c r="F128">
        <v>9</v>
      </c>
      <c r="G128">
        <v>3</v>
      </c>
      <c r="H128">
        <v>980</v>
      </c>
      <c r="I128">
        <v>1</v>
      </c>
      <c r="J128">
        <v>3</v>
      </c>
      <c r="K128" s="11">
        <v>259587.26</v>
      </c>
      <c r="L128" s="11">
        <f t="shared" si="19"/>
        <v>-259587.26</v>
      </c>
    </row>
    <row r="129" spans="1:13" hidden="1" x14ac:dyDescent="0.25">
      <c r="A129">
        <v>2605</v>
      </c>
      <c r="B129" s="12">
        <v>2</v>
      </c>
      <c r="C129" s="12">
        <v>1</v>
      </c>
      <c r="D129" s="12">
        <v>9</v>
      </c>
      <c r="E129">
        <v>980</v>
      </c>
      <c r="F129">
        <v>9</v>
      </c>
      <c r="G129">
        <v>3</v>
      </c>
      <c r="H129">
        <v>980</v>
      </c>
      <c r="I129">
        <v>1</v>
      </c>
      <c r="J129">
        <v>4</v>
      </c>
      <c r="K129" s="11">
        <v>396974.47</v>
      </c>
      <c r="L129" s="11">
        <f t="shared" si="19"/>
        <v>-396974.47</v>
      </c>
    </row>
    <row r="130" spans="1:13" hidden="1" x14ac:dyDescent="0.25">
      <c r="A130">
        <v>2605</v>
      </c>
      <c r="B130" s="12">
        <v>2</v>
      </c>
      <c r="C130" s="12">
        <v>3</v>
      </c>
      <c r="D130" s="12">
        <v>9</v>
      </c>
      <c r="E130">
        <v>980</v>
      </c>
      <c r="F130">
        <v>9</v>
      </c>
      <c r="G130">
        <v>3</v>
      </c>
      <c r="H130">
        <v>980</v>
      </c>
      <c r="I130">
        <v>1</v>
      </c>
      <c r="J130">
        <v>4</v>
      </c>
      <c r="K130" s="11">
        <v>387.5</v>
      </c>
      <c r="L130" s="11">
        <f t="shared" si="19"/>
        <v>-387.5</v>
      </c>
    </row>
    <row r="131" spans="1:13" hidden="1" x14ac:dyDescent="0.25">
      <c r="A131">
        <v>2607</v>
      </c>
      <c r="B131" s="12">
        <v>1</v>
      </c>
      <c r="C131" s="12">
        <v>0</v>
      </c>
      <c r="D131" s="12">
        <v>2</v>
      </c>
      <c r="E131">
        <v>980</v>
      </c>
      <c r="F131">
        <v>5</v>
      </c>
      <c r="G131">
        <v>3</v>
      </c>
      <c r="H131">
        <v>980</v>
      </c>
      <c r="I131">
        <v>1</v>
      </c>
      <c r="J131">
        <v>3</v>
      </c>
      <c r="K131" s="11">
        <v>201151.01</v>
      </c>
      <c r="L131" s="11">
        <f>K131</f>
        <v>201151.01</v>
      </c>
    </row>
    <row r="132" spans="1:13" hidden="1" x14ac:dyDescent="0.25">
      <c r="A132">
        <v>2609</v>
      </c>
      <c r="B132" s="12">
        <v>2</v>
      </c>
      <c r="C132" s="12">
        <v>0</v>
      </c>
      <c r="D132" s="12">
        <v>2</v>
      </c>
      <c r="E132">
        <v>980</v>
      </c>
      <c r="F132">
        <v>5</v>
      </c>
      <c r="G132">
        <v>3</v>
      </c>
      <c r="H132">
        <v>980</v>
      </c>
      <c r="I132">
        <v>1</v>
      </c>
      <c r="J132">
        <v>3</v>
      </c>
      <c r="K132" s="11">
        <v>3551.51</v>
      </c>
      <c r="L132" s="11">
        <f t="shared" ref="L132:L138" si="20">K132*-1</f>
        <v>-3551.51</v>
      </c>
    </row>
    <row r="133" spans="1:13" hidden="1" x14ac:dyDescent="0.25">
      <c r="A133">
        <v>2609</v>
      </c>
      <c r="B133" s="12">
        <v>2</v>
      </c>
      <c r="C133" s="12">
        <v>0</v>
      </c>
      <c r="D133" s="12">
        <v>3</v>
      </c>
      <c r="E133">
        <v>980</v>
      </c>
      <c r="F133">
        <v>9</v>
      </c>
      <c r="G133">
        <v>3</v>
      </c>
      <c r="H133">
        <v>980</v>
      </c>
      <c r="I133">
        <v>2</v>
      </c>
      <c r="J133">
        <v>3</v>
      </c>
      <c r="K133" s="11">
        <v>129201.69</v>
      </c>
      <c r="L133" s="11">
        <f t="shared" si="20"/>
        <v>-129201.69</v>
      </c>
      <c r="M133" t="s">
        <v>473</v>
      </c>
    </row>
    <row r="134" spans="1:13" hidden="1" x14ac:dyDescent="0.25">
      <c r="A134">
        <v>2609</v>
      </c>
      <c r="B134" s="12">
        <v>2</v>
      </c>
      <c r="C134" s="12">
        <v>0</v>
      </c>
      <c r="D134" s="12">
        <v>4</v>
      </c>
      <c r="E134">
        <v>980</v>
      </c>
      <c r="F134">
        <v>5</v>
      </c>
      <c r="G134">
        <v>3</v>
      </c>
      <c r="H134">
        <v>980</v>
      </c>
      <c r="I134">
        <v>1</v>
      </c>
      <c r="J134">
        <v>3</v>
      </c>
      <c r="K134" s="11">
        <v>83035.88</v>
      </c>
      <c r="L134" s="11">
        <f t="shared" si="20"/>
        <v>-83035.88</v>
      </c>
    </row>
    <row r="135" spans="1:13" hidden="1" x14ac:dyDescent="0.25">
      <c r="A135">
        <v>2610</v>
      </c>
      <c r="B135" s="12">
        <v>2</v>
      </c>
      <c r="C135" s="12">
        <v>1</v>
      </c>
      <c r="D135" s="12">
        <v>0</v>
      </c>
      <c r="E135">
        <v>840</v>
      </c>
      <c r="F135">
        <v>9</v>
      </c>
      <c r="G135">
        <v>3</v>
      </c>
      <c r="H135">
        <v>840</v>
      </c>
      <c r="I135">
        <v>1</v>
      </c>
      <c r="J135">
        <v>3</v>
      </c>
      <c r="K135" s="11">
        <v>916868057.13999999</v>
      </c>
      <c r="L135" s="11">
        <f t="shared" si="20"/>
        <v>-916868057.13999999</v>
      </c>
    </row>
    <row r="136" spans="1:13" hidden="1" x14ac:dyDescent="0.25">
      <c r="A136">
        <v>2610</v>
      </c>
      <c r="B136" s="12">
        <v>2</v>
      </c>
      <c r="C136" s="12">
        <v>1</v>
      </c>
      <c r="D136" s="12">
        <v>0</v>
      </c>
      <c r="E136">
        <v>978</v>
      </c>
      <c r="F136">
        <v>9</v>
      </c>
      <c r="G136">
        <v>3</v>
      </c>
      <c r="H136">
        <v>978</v>
      </c>
      <c r="I136">
        <v>1</v>
      </c>
      <c r="J136">
        <v>3</v>
      </c>
      <c r="K136" s="11">
        <v>149856381.30000001</v>
      </c>
      <c r="L136" s="11">
        <f t="shared" si="20"/>
        <v>-149856381.30000001</v>
      </c>
    </row>
    <row r="137" spans="1:13" hidden="1" x14ac:dyDescent="0.25">
      <c r="A137">
        <v>2610</v>
      </c>
      <c r="B137" s="12">
        <v>2</v>
      </c>
      <c r="C137" s="12">
        <v>1</v>
      </c>
      <c r="D137" s="12">
        <v>0</v>
      </c>
      <c r="E137">
        <v>980</v>
      </c>
      <c r="F137">
        <v>9</v>
      </c>
      <c r="G137">
        <v>3</v>
      </c>
      <c r="H137">
        <v>980</v>
      </c>
      <c r="I137">
        <v>1</v>
      </c>
      <c r="J137">
        <v>3</v>
      </c>
      <c r="K137" s="11">
        <v>330087615.47000003</v>
      </c>
      <c r="L137" s="11">
        <f t="shared" si="20"/>
        <v>-330087615.47000003</v>
      </c>
    </row>
    <row r="138" spans="1:13" hidden="1" x14ac:dyDescent="0.25">
      <c r="A138">
        <v>2610</v>
      </c>
      <c r="B138" s="12">
        <v>2</v>
      </c>
      <c r="C138" s="12">
        <v>1</v>
      </c>
      <c r="D138" s="12">
        <v>0</v>
      </c>
      <c r="E138">
        <v>980</v>
      </c>
      <c r="F138">
        <v>9</v>
      </c>
      <c r="G138">
        <v>3</v>
      </c>
      <c r="H138">
        <v>980</v>
      </c>
      <c r="I138">
        <v>1</v>
      </c>
      <c r="J138">
        <v>4</v>
      </c>
      <c r="K138" s="11">
        <v>100</v>
      </c>
      <c r="L138" s="11">
        <f t="shared" si="20"/>
        <v>-100</v>
      </c>
    </row>
    <row r="139" spans="1:13" hidden="1" x14ac:dyDescent="0.25">
      <c r="A139">
        <v>2616</v>
      </c>
      <c r="B139" s="12">
        <v>1</v>
      </c>
      <c r="C139" s="12">
        <v>1</v>
      </c>
      <c r="D139" s="12">
        <v>0</v>
      </c>
      <c r="E139">
        <v>840</v>
      </c>
      <c r="F139">
        <v>9</v>
      </c>
      <c r="G139">
        <v>3</v>
      </c>
      <c r="H139">
        <v>840</v>
      </c>
      <c r="I139">
        <v>1</v>
      </c>
      <c r="J139">
        <v>3</v>
      </c>
      <c r="K139" s="11">
        <v>807.94</v>
      </c>
      <c r="L139" s="11">
        <f t="shared" ref="L139:L140" si="21">K139</f>
        <v>807.94</v>
      </c>
    </row>
    <row r="140" spans="1:13" hidden="1" x14ac:dyDescent="0.25">
      <c r="A140">
        <v>2616</v>
      </c>
      <c r="B140" s="12">
        <v>1</v>
      </c>
      <c r="C140" s="12">
        <v>1</v>
      </c>
      <c r="D140" s="12">
        <v>0</v>
      </c>
      <c r="E140">
        <v>980</v>
      </c>
      <c r="F140">
        <v>9</v>
      </c>
      <c r="G140">
        <v>3</v>
      </c>
      <c r="H140">
        <v>980</v>
      </c>
      <c r="I140">
        <v>1</v>
      </c>
      <c r="J140">
        <v>3</v>
      </c>
      <c r="K140" s="11">
        <v>10962.3</v>
      </c>
      <c r="L140" s="11">
        <f t="shared" si="21"/>
        <v>10962.3</v>
      </c>
    </row>
    <row r="141" spans="1:13" hidden="1" x14ac:dyDescent="0.25">
      <c r="A141">
        <v>2616</v>
      </c>
      <c r="B141" s="12">
        <v>2</v>
      </c>
      <c r="C141" s="12">
        <v>1</v>
      </c>
      <c r="D141" s="12">
        <v>0</v>
      </c>
      <c r="E141">
        <v>840</v>
      </c>
      <c r="F141">
        <v>9</v>
      </c>
      <c r="G141">
        <v>3</v>
      </c>
      <c r="H141">
        <v>840</v>
      </c>
      <c r="I141">
        <v>1</v>
      </c>
      <c r="J141">
        <v>3</v>
      </c>
      <c r="K141" s="11">
        <v>74.900000000000006</v>
      </c>
      <c r="L141" s="11">
        <f t="shared" ref="L141:L156" si="22">K141*-1</f>
        <v>-74.900000000000006</v>
      </c>
    </row>
    <row r="142" spans="1:13" hidden="1" x14ac:dyDescent="0.25">
      <c r="A142">
        <v>2618</v>
      </c>
      <c r="B142" s="12">
        <v>2</v>
      </c>
      <c r="C142" s="12">
        <v>1</v>
      </c>
      <c r="D142" s="12">
        <v>0</v>
      </c>
      <c r="E142">
        <v>840</v>
      </c>
      <c r="F142">
        <v>9</v>
      </c>
      <c r="G142">
        <v>3</v>
      </c>
      <c r="H142">
        <v>840</v>
      </c>
      <c r="I142">
        <v>1</v>
      </c>
      <c r="J142">
        <v>3</v>
      </c>
      <c r="K142" s="11">
        <v>27307799.530000001</v>
      </c>
      <c r="L142" s="11">
        <f t="shared" si="22"/>
        <v>-27307799.530000001</v>
      </c>
    </row>
    <row r="143" spans="1:13" hidden="1" x14ac:dyDescent="0.25">
      <c r="A143">
        <v>2618</v>
      </c>
      <c r="B143" s="12">
        <v>2</v>
      </c>
      <c r="C143" s="12">
        <v>1</v>
      </c>
      <c r="D143" s="12">
        <v>0</v>
      </c>
      <c r="E143">
        <v>978</v>
      </c>
      <c r="F143">
        <v>9</v>
      </c>
      <c r="G143">
        <v>3</v>
      </c>
      <c r="H143">
        <v>978</v>
      </c>
      <c r="I143">
        <v>1</v>
      </c>
      <c r="J143">
        <v>3</v>
      </c>
      <c r="K143" s="11">
        <v>2287101.96</v>
      </c>
      <c r="L143" s="11">
        <f t="shared" si="22"/>
        <v>-2287101.96</v>
      </c>
    </row>
    <row r="144" spans="1:13" hidden="1" x14ac:dyDescent="0.25">
      <c r="A144">
        <v>2618</v>
      </c>
      <c r="B144" s="12">
        <v>2</v>
      </c>
      <c r="C144" s="12">
        <v>1</v>
      </c>
      <c r="D144" s="12">
        <v>0</v>
      </c>
      <c r="E144">
        <v>980</v>
      </c>
      <c r="F144">
        <v>9</v>
      </c>
      <c r="G144">
        <v>3</v>
      </c>
      <c r="H144">
        <v>980</v>
      </c>
      <c r="I144">
        <v>1</v>
      </c>
      <c r="J144">
        <v>3</v>
      </c>
      <c r="K144" s="11">
        <v>1380827.69</v>
      </c>
      <c r="L144" s="11">
        <f t="shared" si="22"/>
        <v>-1380827.69</v>
      </c>
    </row>
    <row r="145" spans="1:12" hidden="1" x14ac:dyDescent="0.25">
      <c r="A145">
        <v>2618</v>
      </c>
      <c r="B145" s="12">
        <v>2</v>
      </c>
      <c r="C145" s="12">
        <v>1</v>
      </c>
      <c r="D145" s="12">
        <v>0</v>
      </c>
      <c r="E145">
        <v>980</v>
      </c>
      <c r="F145">
        <v>9</v>
      </c>
      <c r="G145">
        <v>3</v>
      </c>
      <c r="H145">
        <v>980</v>
      </c>
      <c r="I145">
        <v>1</v>
      </c>
      <c r="J145">
        <v>4</v>
      </c>
      <c r="K145" s="11">
        <v>0.16</v>
      </c>
      <c r="L145" s="11">
        <f t="shared" si="22"/>
        <v>-0.16</v>
      </c>
    </row>
    <row r="146" spans="1:12" hidden="1" x14ac:dyDescent="0.25">
      <c r="A146">
        <v>2620</v>
      </c>
      <c r="B146" s="12">
        <v>2</v>
      </c>
      <c r="C146" s="12">
        <v>1</v>
      </c>
      <c r="D146" s="12">
        <v>9</v>
      </c>
      <c r="E146">
        <v>643</v>
      </c>
      <c r="F146">
        <v>9</v>
      </c>
      <c r="G146">
        <v>3</v>
      </c>
      <c r="H146">
        <v>643</v>
      </c>
      <c r="I146">
        <v>1</v>
      </c>
      <c r="J146">
        <v>5</v>
      </c>
      <c r="K146" s="11">
        <v>8163.64</v>
      </c>
      <c r="L146" s="11">
        <f t="shared" si="22"/>
        <v>-8163.64</v>
      </c>
    </row>
    <row r="147" spans="1:12" hidden="1" x14ac:dyDescent="0.25">
      <c r="A147">
        <v>2620</v>
      </c>
      <c r="B147" s="12">
        <v>2</v>
      </c>
      <c r="C147" s="12">
        <v>1</v>
      </c>
      <c r="D147" s="12">
        <v>9</v>
      </c>
      <c r="E147">
        <v>826</v>
      </c>
      <c r="F147">
        <v>9</v>
      </c>
      <c r="G147">
        <v>3</v>
      </c>
      <c r="H147">
        <v>826</v>
      </c>
      <c r="I147">
        <v>1</v>
      </c>
      <c r="J147">
        <v>5</v>
      </c>
      <c r="K147" s="11">
        <v>39069.21</v>
      </c>
      <c r="L147" s="11">
        <f t="shared" si="22"/>
        <v>-39069.21</v>
      </c>
    </row>
    <row r="148" spans="1:12" hidden="1" x14ac:dyDescent="0.25">
      <c r="A148">
        <v>2620</v>
      </c>
      <c r="B148" s="12">
        <v>2</v>
      </c>
      <c r="C148" s="12">
        <v>1</v>
      </c>
      <c r="D148" s="12">
        <v>9</v>
      </c>
      <c r="E148">
        <v>840</v>
      </c>
      <c r="F148">
        <v>9</v>
      </c>
      <c r="G148">
        <v>3</v>
      </c>
      <c r="H148">
        <v>840</v>
      </c>
      <c r="I148">
        <v>1</v>
      </c>
      <c r="J148">
        <v>5</v>
      </c>
      <c r="K148" s="11">
        <v>8819366.7699999996</v>
      </c>
      <c r="L148" s="11">
        <f t="shared" si="22"/>
        <v>-8819366.7699999996</v>
      </c>
    </row>
    <row r="149" spans="1:12" hidden="1" x14ac:dyDescent="0.25">
      <c r="A149">
        <v>2620</v>
      </c>
      <c r="B149" s="12">
        <v>2</v>
      </c>
      <c r="C149" s="12">
        <v>1</v>
      </c>
      <c r="D149" s="12">
        <v>9</v>
      </c>
      <c r="E149">
        <v>978</v>
      </c>
      <c r="F149">
        <v>9</v>
      </c>
      <c r="G149">
        <v>3</v>
      </c>
      <c r="H149">
        <v>978</v>
      </c>
      <c r="I149">
        <v>1</v>
      </c>
      <c r="J149">
        <v>5</v>
      </c>
      <c r="K149" s="11">
        <v>2739770.71</v>
      </c>
      <c r="L149" s="11">
        <f t="shared" si="22"/>
        <v>-2739770.71</v>
      </c>
    </row>
    <row r="150" spans="1:12" hidden="1" x14ac:dyDescent="0.25">
      <c r="A150">
        <v>2620</v>
      </c>
      <c r="B150" s="12">
        <v>2</v>
      </c>
      <c r="C150" s="12">
        <v>1</v>
      </c>
      <c r="D150" s="12">
        <v>9</v>
      </c>
      <c r="E150">
        <v>980</v>
      </c>
      <c r="F150">
        <v>9</v>
      </c>
      <c r="G150">
        <v>3</v>
      </c>
      <c r="H150">
        <v>980</v>
      </c>
      <c r="I150">
        <v>1</v>
      </c>
      <c r="J150">
        <v>5</v>
      </c>
      <c r="K150" s="11">
        <v>13586542.07</v>
      </c>
      <c r="L150" s="11">
        <f t="shared" si="22"/>
        <v>-13586542.07</v>
      </c>
    </row>
    <row r="151" spans="1:12" hidden="1" x14ac:dyDescent="0.25">
      <c r="A151">
        <v>2620</v>
      </c>
      <c r="B151" s="12">
        <v>2</v>
      </c>
      <c r="C151" s="12">
        <v>1</v>
      </c>
      <c r="D151" s="12">
        <v>9</v>
      </c>
      <c r="E151">
        <v>985</v>
      </c>
      <c r="F151">
        <v>9</v>
      </c>
      <c r="G151">
        <v>3</v>
      </c>
      <c r="H151">
        <v>985</v>
      </c>
      <c r="I151">
        <v>1</v>
      </c>
      <c r="J151">
        <v>5</v>
      </c>
      <c r="K151" s="11">
        <v>42.25</v>
      </c>
      <c r="L151" s="11">
        <f t="shared" si="22"/>
        <v>-42.25</v>
      </c>
    </row>
    <row r="152" spans="1:12" hidden="1" x14ac:dyDescent="0.25">
      <c r="A152">
        <v>2620</v>
      </c>
      <c r="B152" s="12">
        <v>2</v>
      </c>
      <c r="C152" s="12">
        <v>2</v>
      </c>
      <c r="D152" s="12">
        <v>9</v>
      </c>
      <c r="E152">
        <v>980</v>
      </c>
      <c r="F152">
        <v>9</v>
      </c>
      <c r="G152">
        <v>3</v>
      </c>
      <c r="H152">
        <v>980</v>
      </c>
      <c r="I152">
        <v>1</v>
      </c>
      <c r="J152">
        <v>5</v>
      </c>
      <c r="K152" s="11">
        <v>101.52</v>
      </c>
      <c r="L152" s="11">
        <f t="shared" si="22"/>
        <v>-101.52</v>
      </c>
    </row>
    <row r="153" spans="1:12" hidden="1" x14ac:dyDescent="0.25">
      <c r="A153">
        <v>2620</v>
      </c>
      <c r="B153" s="12">
        <v>2</v>
      </c>
      <c r="C153" s="12">
        <v>3</v>
      </c>
      <c r="D153" s="12">
        <v>1</v>
      </c>
      <c r="E153">
        <v>840</v>
      </c>
      <c r="F153">
        <v>9</v>
      </c>
      <c r="G153">
        <v>3</v>
      </c>
      <c r="H153">
        <v>840</v>
      </c>
      <c r="I153">
        <v>1</v>
      </c>
      <c r="J153">
        <v>5</v>
      </c>
      <c r="K153" s="11">
        <v>183324.19</v>
      </c>
      <c r="L153" s="11">
        <f t="shared" si="22"/>
        <v>-183324.19</v>
      </c>
    </row>
    <row r="154" spans="1:12" hidden="1" x14ac:dyDescent="0.25">
      <c r="A154">
        <v>2620</v>
      </c>
      <c r="B154" s="12">
        <v>2</v>
      </c>
      <c r="C154" s="12">
        <v>3</v>
      </c>
      <c r="D154" s="12">
        <v>9</v>
      </c>
      <c r="E154">
        <v>840</v>
      </c>
      <c r="F154">
        <v>9</v>
      </c>
      <c r="G154">
        <v>3</v>
      </c>
      <c r="H154">
        <v>840</v>
      </c>
      <c r="I154">
        <v>1</v>
      </c>
      <c r="J154">
        <v>5</v>
      </c>
      <c r="K154" s="11">
        <v>13600744.9</v>
      </c>
      <c r="L154" s="11">
        <f t="shared" si="22"/>
        <v>-13600744.9</v>
      </c>
    </row>
    <row r="155" spans="1:12" hidden="1" x14ac:dyDescent="0.25">
      <c r="A155">
        <v>2620</v>
      </c>
      <c r="B155" s="12">
        <v>2</v>
      </c>
      <c r="C155" s="12">
        <v>3</v>
      </c>
      <c r="D155" s="12">
        <v>9</v>
      </c>
      <c r="E155">
        <v>978</v>
      </c>
      <c r="F155">
        <v>9</v>
      </c>
      <c r="G155">
        <v>3</v>
      </c>
      <c r="H155">
        <v>978</v>
      </c>
      <c r="I155">
        <v>1</v>
      </c>
      <c r="J155">
        <v>5</v>
      </c>
      <c r="K155" s="11">
        <v>822620.94</v>
      </c>
      <c r="L155" s="11">
        <f t="shared" si="22"/>
        <v>-822620.94</v>
      </c>
    </row>
    <row r="156" spans="1:12" hidden="1" x14ac:dyDescent="0.25">
      <c r="A156">
        <v>2620</v>
      </c>
      <c r="B156" s="12">
        <v>2</v>
      </c>
      <c r="C156" s="12">
        <v>3</v>
      </c>
      <c r="D156" s="12">
        <v>9</v>
      </c>
      <c r="E156">
        <v>980</v>
      </c>
      <c r="F156">
        <v>9</v>
      </c>
      <c r="G156">
        <v>3</v>
      </c>
      <c r="H156">
        <v>980</v>
      </c>
      <c r="I156">
        <v>1</v>
      </c>
      <c r="J156">
        <v>5</v>
      </c>
      <c r="K156" s="11">
        <v>1817651.25</v>
      </c>
      <c r="L156" s="11">
        <f t="shared" si="22"/>
        <v>-1817651.25</v>
      </c>
    </row>
    <row r="157" spans="1:12" hidden="1" x14ac:dyDescent="0.25">
      <c r="A157">
        <v>2625</v>
      </c>
      <c r="B157" s="12">
        <v>1</v>
      </c>
      <c r="C157" s="12">
        <v>1</v>
      </c>
      <c r="D157" s="12">
        <v>9</v>
      </c>
      <c r="E157">
        <v>980</v>
      </c>
      <c r="F157">
        <v>5</v>
      </c>
      <c r="G157">
        <v>3</v>
      </c>
      <c r="H157">
        <v>980</v>
      </c>
      <c r="I157">
        <v>1</v>
      </c>
      <c r="J157">
        <v>5</v>
      </c>
      <c r="K157" s="11">
        <v>5277688.47</v>
      </c>
      <c r="L157" s="11">
        <f t="shared" ref="L157:L158" si="23">K157</f>
        <v>5277688.47</v>
      </c>
    </row>
    <row r="158" spans="1:12" hidden="1" x14ac:dyDescent="0.25">
      <c r="A158">
        <v>2625</v>
      </c>
      <c r="B158" s="12">
        <v>1</v>
      </c>
      <c r="C158" s="12">
        <v>2</v>
      </c>
      <c r="D158" s="12">
        <v>9</v>
      </c>
      <c r="E158">
        <v>980</v>
      </c>
      <c r="F158">
        <v>5</v>
      </c>
      <c r="G158">
        <v>3</v>
      </c>
      <c r="H158">
        <v>980</v>
      </c>
      <c r="I158">
        <v>1</v>
      </c>
      <c r="J158">
        <v>5</v>
      </c>
      <c r="K158" s="11">
        <v>1673502.45</v>
      </c>
      <c r="L158" s="11">
        <f t="shared" si="23"/>
        <v>1673502.45</v>
      </c>
    </row>
    <row r="159" spans="1:12" hidden="1" x14ac:dyDescent="0.25">
      <c r="A159">
        <v>2625</v>
      </c>
      <c r="B159" s="12">
        <v>2</v>
      </c>
      <c r="C159" s="12">
        <v>1</v>
      </c>
      <c r="D159" s="12">
        <v>9</v>
      </c>
      <c r="E159">
        <v>840</v>
      </c>
      <c r="F159">
        <v>9</v>
      </c>
      <c r="G159">
        <v>3</v>
      </c>
      <c r="H159">
        <v>840</v>
      </c>
      <c r="I159">
        <v>1</v>
      </c>
      <c r="J159">
        <v>5</v>
      </c>
      <c r="K159" s="11">
        <v>38310045.509999998</v>
      </c>
      <c r="L159" s="11">
        <f t="shared" ref="L159:L164" si="24">K159*-1</f>
        <v>-38310045.509999998</v>
      </c>
    </row>
    <row r="160" spans="1:12" hidden="1" x14ac:dyDescent="0.25">
      <c r="A160">
        <v>2625</v>
      </c>
      <c r="B160" s="12">
        <v>2</v>
      </c>
      <c r="C160" s="12">
        <v>1</v>
      </c>
      <c r="D160" s="12">
        <v>9</v>
      </c>
      <c r="E160">
        <v>978</v>
      </c>
      <c r="F160">
        <v>9</v>
      </c>
      <c r="G160">
        <v>3</v>
      </c>
      <c r="H160">
        <v>978</v>
      </c>
      <c r="I160">
        <v>1</v>
      </c>
      <c r="J160">
        <v>5</v>
      </c>
      <c r="K160" s="11">
        <v>7910135.7599999998</v>
      </c>
      <c r="L160" s="11">
        <f t="shared" si="24"/>
        <v>-7910135.7599999998</v>
      </c>
    </row>
    <row r="161" spans="1:13" hidden="1" x14ac:dyDescent="0.25">
      <c r="A161">
        <v>2625</v>
      </c>
      <c r="B161" s="12">
        <v>2</v>
      </c>
      <c r="C161" s="12">
        <v>1</v>
      </c>
      <c r="D161" s="12">
        <v>9</v>
      </c>
      <c r="E161">
        <v>980</v>
      </c>
      <c r="F161">
        <v>9</v>
      </c>
      <c r="G161">
        <v>3</v>
      </c>
      <c r="H161">
        <v>980</v>
      </c>
      <c r="I161">
        <v>1</v>
      </c>
      <c r="J161">
        <v>5</v>
      </c>
      <c r="K161" s="11">
        <v>45246801.979999997</v>
      </c>
      <c r="L161" s="11">
        <f t="shared" si="24"/>
        <v>-45246801.979999997</v>
      </c>
    </row>
    <row r="162" spans="1:13" hidden="1" x14ac:dyDescent="0.25">
      <c r="A162">
        <v>2625</v>
      </c>
      <c r="B162" s="12">
        <v>2</v>
      </c>
      <c r="C162" s="12">
        <v>2</v>
      </c>
      <c r="D162" s="12">
        <v>9</v>
      </c>
      <c r="E162">
        <v>840</v>
      </c>
      <c r="F162">
        <v>9</v>
      </c>
      <c r="G162">
        <v>3</v>
      </c>
      <c r="H162">
        <v>840</v>
      </c>
      <c r="I162">
        <v>1</v>
      </c>
      <c r="J162">
        <v>5</v>
      </c>
      <c r="K162" s="11">
        <v>185311.17</v>
      </c>
      <c r="L162" s="11">
        <f t="shared" si="24"/>
        <v>-185311.17</v>
      </c>
    </row>
    <row r="163" spans="1:13" hidden="1" x14ac:dyDescent="0.25">
      <c r="A163">
        <v>2625</v>
      </c>
      <c r="B163" s="12">
        <v>2</v>
      </c>
      <c r="C163" s="12">
        <v>2</v>
      </c>
      <c r="D163" s="12">
        <v>9</v>
      </c>
      <c r="E163">
        <v>978</v>
      </c>
      <c r="F163">
        <v>9</v>
      </c>
      <c r="G163">
        <v>3</v>
      </c>
      <c r="H163">
        <v>978</v>
      </c>
      <c r="I163">
        <v>1</v>
      </c>
      <c r="J163">
        <v>5</v>
      </c>
      <c r="K163" s="11">
        <v>210174.26</v>
      </c>
      <c r="L163" s="11">
        <f t="shared" si="24"/>
        <v>-210174.26</v>
      </c>
    </row>
    <row r="164" spans="1:13" hidden="1" x14ac:dyDescent="0.25">
      <c r="A164">
        <v>2625</v>
      </c>
      <c r="B164" s="12">
        <v>2</v>
      </c>
      <c r="C164" s="12">
        <v>2</v>
      </c>
      <c r="D164" s="12">
        <v>9</v>
      </c>
      <c r="E164">
        <v>980</v>
      </c>
      <c r="F164">
        <v>9</v>
      </c>
      <c r="G164">
        <v>3</v>
      </c>
      <c r="H164">
        <v>980</v>
      </c>
      <c r="I164">
        <v>1</v>
      </c>
      <c r="J164">
        <v>5</v>
      </c>
      <c r="K164" s="11">
        <v>17561395.27</v>
      </c>
      <c r="L164" s="11">
        <f t="shared" si="24"/>
        <v>-17561395.27</v>
      </c>
    </row>
    <row r="165" spans="1:13" hidden="1" x14ac:dyDescent="0.25">
      <c r="A165">
        <v>2627</v>
      </c>
      <c r="B165" s="12">
        <v>1</v>
      </c>
      <c r="C165" s="12">
        <v>0</v>
      </c>
      <c r="D165" s="12">
        <v>2</v>
      </c>
      <c r="E165">
        <v>980</v>
      </c>
      <c r="F165">
        <v>5</v>
      </c>
      <c r="G165">
        <v>3</v>
      </c>
      <c r="H165">
        <v>980</v>
      </c>
      <c r="I165">
        <v>1</v>
      </c>
      <c r="J165">
        <v>5</v>
      </c>
      <c r="K165" s="11">
        <v>2532.89</v>
      </c>
      <c r="L165" s="11">
        <f t="shared" ref="L165:L166" si="25">K165</f>
        <v>2532.89</v>
      </c>
    </row>
    <row r="166" spans="1:13" hidden="1" x14ac:dyDescent="0.25">
      <c r="A166">
        <v>2627</v>
      </c>
      <c r="B166" s="12">
        <v>1</v>
      </c>
      <c r="C166" s="12">
        <v>0</v>
      </c>
      <c r="D166" s="12">
        <v>3</v>
      </c>
      <c r="E166">
        <v>980</v>
      </c>
      <c r="F166">
        <v>5</v>
      </c>
      <c r="G166">
        <v>3</v>
      </c>
      <c r="H166">
        <v>980</v>
      </c>
      <c r="I166">
        <v>1</v>
      </c>
      <c r="J166">
        <v>5</v>
      </c>
      <c r="K166" s="11">
        <v>49.88</v>
      </c>
      <c r="L166" s="11">
        <f t="shared" si="25"/>
        <v>49.88</v>
      </c>
    </row>
    <row r="167" spans="1:13" hidden="1" x14ac:dyDescent="0.25">
      <c r="A167">
        <v>2628</v>
      </c>
      <c r="B167" s="12">
        <v>2</v>
      </c>
      <c r="C167" s="12">
        <v>1</v>
      </c>
      <c r="D167" s="12">
        <v>0</v>
      </c>
      <c r="E167">
        <v>840</v>
      </c>
      <c r="F167">
        <v>9</v>
      </c>
      <c r="G167">
        <v>3</v>
      </c>
      <c r="H167">
        <v>840</v>
      </c>
      <c r="I167">
        <v>1</v>
      </c>
      <c r="J167">
        <v>5</v>
      </c>
      <c r="K167" s="11">
        <v>166131.85</v>
      </c>
      <c r="L167" s="11">
        <f t="shared" ref="L167:L178" si="26">K167*-1</f>
        <v>-166131.85</v>
      </c>
    </row>
    <row r="168" spans="1:13" hidden="1" x14ac:dyDescent="0.25">
      <c r="A168">
        <v>2628</v>
      </c>
      <c r="B168" s="12">
        <v>2</v>
      </c>
      <c r="C168" s="12">
        <v>1</v>
      </c>
      <c r="D168" s="12">
        <v>0</v>
      </c>
      <c r="E168">
        <v>978</v>
      </c>
      <c r="F168">
        <v>9</v>
      </c>
      <c r="G168">
        <v>3</v>
      </c>
      <c r="H168">
        <v>978</v>
      </c>
      <c r="I168">
        <v>1</v>
      </c>
      <c r="J168">
        <v>5</v>
      </c>
      <c r="K168" s="11">
        <v>5978.64</v>
      </c>
      <c r="L168" s="11">
        <f t="shared" si="26"/>
        <v>-5978.64</v>
      </c>
    </row>
    <row r="169" spans="1:13" hidden="1" x14ac:dyDescent="0.25">
      <c r="A169">
        <v>2628</v>
      </c>
      <c r="B169" s="12">
        <v>2</v>
      </c>
      <c r="C169" s="12">
        <v>1</v>
      </c>
      <c r="D169" s="12">
        <v>0</v>
      </c>
      <c r="E169">
        <v>980</v>
      </c>
      <c r="F169">
        <v>9</v>
      </c>
      <c r="G169">
        <v>3</v>
      </c>
      <c r="H169">
        <v>980</v>
      </c>
      <c r="I169">
        <v>1</v>
      </c>
      <c r="J169">
        <v>5</v>
      </c>
      <c r="K169" s="11">
        <v>32078.13</v>
      </c>
      <c r="L169" s="11">
        <f t="shared" si="26"/>
        <v>-32078.13</v>
      </c>
    </row>
    <row r="170" spans="1:13" hidden="1" x14ac:dyDescent="0.25">
      <c r="A170">
        <v>2628</v>
      </c>
      <c r="B170" s="12">
        <v>2</v>
      </c>
      <c r="C170" s="12">
        <v>3</v>
      </c>
      <c r="D170" s="12">
        <v>0</v>
      </c>
      <c r="E170">
        <v>840</v>
      </c>
      <c r="F170">
        <v>9</v>
      </c>
      <c r="G170">
        <v>3</v>
      </c>
      <c r="H170">
        <v>840</v>
      </c>
      <c r="I170">
        <v>1</v>
      </c>
      <c r="J170">
        <v>5</v>
      </c>
      <c r="K170" s="11">
        <v>486.07</v>
      </c>
      <c r="L170" s="11">
        <f t="shared" si="26"/>
        <v>-486.07</v>
      </c>
    </row>
    <row r="171" spans="1:13" hidden="1" x14ac:dyDescent="0.25">
      <c r="A171">
        <v>2629</v>
      </c>
      <c r="B171" s="12">
        <v>2</v>
      </c>
      <c r="C171" s="12">
        <v>0</v>
      </c>
      <c r="D171" s="12">
        <v>2</v>
      </c>
      <c r="E171">
        <v>980</v>
      </c>
      <c r="F171">
        <v>5</v>
      </c>
      <c r="G171">
        <v>3</v>
      </c>
      <c r="H171">
        <v>980</v>
      </c>
      <c r="I171">
        <v>1</v>
      </c>
      <c r="J171">
        <v>5</v>
      </c>
      <c r="K171" s="11">
        <v>347.45</v>
      </c>
      <c r="L171" s="11">
        <f t="shared" si="26"/>
        <v>-347.45</v>
      </c>
    </row>
    <row r="172" spans="1:13" hidden="1" x14ac:dyDescent="0.25">
      <c r="A172">
        <v>2629</v>
      </c>
      <c r="B172" s="12">
        <v>2</v>
      </c>
      <c r="C172" s="12">
        <v>0</v>
      </c>
      <c r="D172" s="12">
        <v>2</v>
      </c>
      <c r="E172">
        <v>980</v>
      </c>
      <c r="F172">
        <v>9</v>
      </c>
      <c r="G172">
        <v>3</v>
      </c>
      <c r="H172">
        <v>980</v>
      </c>
      <c r="I172">
        <v>2</v>
      </c>
      <c r="J172">
        <v>5</v>
      </c>
      <c r="K172" s="11">
        <v>630.66</v>
      </c>
      <c r="L172" s="11">
        <f t="shared" si="26"/>
        <v>-630.66</v>
      </c>
    </row>
    <row r="173" spans="1:13" hidden="1" x14ac:dyDescent="0.25">
      <c r="A173">
        <v>2629</v>
      </c>
      <c r="B173" s="12">
        <v>2</v>
      </c>
      <c r="C173" s="12">
        <v>0</v>
      </c>
      <c r="D173" s="12">
        <v>3</v>
      </c>
      <c r="E173">
        <v>980</v>
      </c>
      <c r="F173">
        <v>5</v>
      </c>
      <c r="G173">
        <v>3</v>
      </c>
      <c r="H173">
        <v>980</v>
      </c>
      <c r="I173">
        <v>2</v>
      </c>
      <c r="J173">
        <v>5</v>
      </c>
      <c r="K173" s="11">
        <v>1009.67</v>
      </c>
      <c r="L173" s="11">
        <f t="shared" si="26"/>
        <v>-1009.67</v>
      </c>
      <c r="M173" t="s">
        <v>473</v>
      </c>
    </row>
    <row r="174" spans="1:13" hidden="1" x14ac:dyDescent="0.25">
      <c r="A174">
        <v>2629</v>
      </c>
      <c r="B174" s="12">
        <v>2</v>
      </c>
      <c r="C174" s="12">
        <v>0</v>
      </c>
      <c r="D174" s="12">
        <v>3</v>
      </c>
      <c r="E174">
        <v>980</v>
      </c>
      <c r="F174">
        <v>9</v>
      </c>
      <c r="G174">
        <v>3</v>
      </c>
      <c r="H174">
        <v>980</v>
      </c>
      <c r="I174">
        <v>2</v>
      </c>
      <c r="J174">
        <v>5</v>
      </c>
      <c r="K174" s="11">
        <v>34.51</v>
      </c>
      <c r="L174" s="11">
        <f t="shared" si="26"/>
        <v>-34.51</v>
      </c>
      <c r="M174" t="s">
        <v>473</v>
      </c>
    </row>
    <row r="175" spans="1:13" hidden="1" x14ac:dyDescent="0.25">
      <c r="A175">
        <v>2629</v>
      </c>
      <c r="B175" s="12">
        <v>2</v>
      </c>
      <c r="C175" s="12">
        <v>0</v>
      </c>
      <c r="D175" s="12">
        <v>4</v>
      </c>
      <c r="E175">
        <v>980</v>
      </c>
      <c r="F175">
        <v>5</v>
      </c>
      <c r="G175">
        <v>3</v>
      </c>
      <c r="H175">
        <v>980</v>
      </c>
      <c r="I175">
        <v>2</v>
      </c>
      <c r="J175">
        <v>5</v>
      </c>
      <c r="K175" s="11">
        <v>184213.02</v>
      </c>
      <c r="L175" s="11">
        <f t="shared" si="26"/>
        <v>-184213.02</v>
      </c>
    </row>
    <row r="176" spans="1:13" hidden="1" x14ac:dyDescent="0.25">
      <c r="A176">
        <v>2630</v>
      </c>
      <c r="B176" s="12">
        <v>2</v>
      </c>
      <c r="C176" s="12">
        <v>1</v>
      </c>
      <c r="D176" s="12">
        <v>0</v>
      </c>
      <c r="E176">
        <v>840</v>
      </c>
      <c r="F176">
        <v>9</v>
      </c>
      <c r="G176">
        <v>3</v>
      </c>
      <c r="H176">
        <v>840</v>
      </c>
      <c r="I176">
        <v>1</v>
      </c>
      <c r="J176">
        <v>5</v>
      </c>
      <c r="K176" s="11">
        <v>876481142.23000002</v>
      </c>
      <c r="L176" s="11">
        <f t="shared" si="26"/>
        <v>-876481142.23000002</v>
      </c>
    </row>
    <row r="177" spans="1:12" hidden="1" x14ac:dyDescent="0.25">
      <c r="A177">
        <v>2630</v>
      </c>
      <c r="B177" s="12">
        <v>2</v>
      </c>
      <c r="C177" s="12">
        <v>1</v>
      </c>
      <c r="D177" s="12">
        <v>0</v>
      </c>
      <c r="E177">
        <v>978</v>
      </c>
      <c r="F177">
        <v>9</v>
      </c>
      <c r="G177">
        <v>3</v>
      </c>
      <c r="H177">
        <v>978</v>
      </c>
      <c r="I177">
        <v>1</v>
      </c>
      <c r="J177">
        <v>5</v>
      </c>
      <c r="K177" s="11">
        <v>65273883.329999998</v>
      </c>
      <c r="L177" s="11">
        <f t="shared" si="26"/>
        <v>-65273883.329999998</v>
      </c>
    </row>
    <row r="178" spans="1:12" hidden="1" x14ac:dyDescent="0.25">
      <c r="A178">
        <v>2630</v>
      </c>
      <c r="B178" s="12">
        <v>2</v>
      </c>
      <c r="C178" s="12">
        <v>1</v>
      </c>
      <c r="D178" s="12">
        <v>0</v>
      </c>
      <c r="E178">
        <v>980</v>
      </c>
      <c r="F178">
        <v>9</v>
      </c>
      <c r="G178">
        <v>3</v>
      </c>
      <c r="H178">
        <v>980</v>
      </c>
      <c r="I178">
        <v>1</v>
      </c>
      <c r="J178">
        <v>5</v>
      </c>
      <c r="K178" s="11">
        <v>542553141.79999995</v>
      </c>
      <c r="L178" s="11">
        <f t="shared" si="26"/>
        <v>-542553141.79999995</v>
      </c>
    </row>
    <row r="179" spans="1:12" hidden="1" x14ac:dyDescent="0.25">
      <c r="A179">
        <v>2636</v>
      </c>
      <c r="B179" s="12">
        <v>1</v>
      </c>
      <c r="C179" s="12">
        <v>1</v>
      </c>
      <c r="D179" s="12">
        <v>0</v>
      </c>
      <c r="E179">
        <v>840</v>
      </c>
      <c r="F179">
        <v>9</v>
      </c>
      <c r="G179">
        <v>3</v>
      </c>
      <c r="H179">
        <v>840</v>
      </c>
      <c r="I179">
        <v>1</v>
      </c>
      <c r="J179">
        <v>5</v>
      </c>
      <c r="K179" s="11">
        <v>93748.9</v>
      </c>
      <c r="L179" s="11">
        <f t="shared" ref="L179:L181" si="27">K179</f>
        <v>93748.9</v>
      </c>
    </row>
    <row r="180" spans="1:12" hidden="1" x14ac:dyDescent="0.25">
      <c r="A180">
        <v>2636</v>
      </c>
      <c r="B180" s="12">
        <v>1</v>
      </c>
      <c r="C180" s="12">
        <v>1</v>
      </c>
      <c r="D180" s="12">
        <v>0</v>
      </c>
      <c r="E180">
        <v>978</v>
      </c>
      <c r="F180">
        <v>9</v>
      </c>
      <c r="G180">
        <v>3</v>
      </c>
      <c r="H180">
        <v>978</v>
      </c>
      <c r="I180">
        <v>1</v>
      </c>
      <c r="J180">
        <v>5</v>
      </c>
      <c r="K180" s="11">
        <v>8010.64</v>
      </c>
      <c r="L180" s="11">
        <f t="shared" si="27"/>
        <v>8010.64</v>
      </c>
    </row>
    <row r="181" spans="1:12" hidden="1" x14ac:dyDescent="0.25">
      <c r="A181">
        <v>2636</v>
      </c>
      <c r="B181" s="12">
        <v>1</v>
      </c>
      <c r="C181" s="12">
        <v>1</v>
      </c>
      <c r="D181" s="12">
        <v>0</v>
      </c>
      <c r="E181">
        <v>980</v>
      </c>
      <c r="F181">
        <v>9</v>
      </c>
      <c r="G181">
        <v>3</v>
      </c>
      <c r="H181">
        <v>980</v>
      </c>
      <c r="I181">
        <v>1</v>
      </c>
      <c r="J181">
        <v>5</v>
      </c>
      <c r="K181" s="11">
        <v>262929.03000000003</v>
      </c>
      <c r="L181" s="11">
        <f t="shared" si="27"/>
        <v>262929.03000000003</v>
      </c>
    </row>
    <row r="182" spans="1:12" hidden="1" x14ac:dyDescent="0.25">
      <c r="A182">
        <v>2636</v>
      </c>
      <c r="B182" s="12">
        <v>2</v>
      </c>
      <c r="C182" s="12">
        <v>1</v>
      </c>
      <c r="D182" s="12">
        <v>0</v>
      </c>
      <c r="E182">
        <v>840</v>
      </c>
      <c r="F182">
        <v>9</v>
      </c>
      <c r="G182">
        <v>3</v>
      </c>
      <c r="H182">
        <v>840</v>
      </c>
      <c r="I182">
        <v>1</v>
      </c>
      <c r="J182">
        <v>5</v>
      </c>
      <c r="K182" s="11">
        <v>132.51</v>
      </c>
      <c r="L182" s="11">
        <f t="shared" ref="L182:L194" si="28">K182*-1</f>
        <v>-132.51</v>
      </c>
    </row>
    <row r="183" spans="1:12" hidden="1" x14ac:dyDescent="0.25">
      <c r="A183">
        <v>2636</v>
      </c>
      <c r="B183" s="12">
        <v>2</v>
      </c>
      <c r="C183" s="12">
        <v>1</v>
      </c>
      <c r="D183" s="12">
        <v>0</v>
      </c>
      <c r="E183">
        <v>978</v>
      </c>
      <c r="F183">
        <v>9</v>
      </c>
      <c r="G183">
        <v>3</v>
      </c>
      <c r="H183">
        <v>978</v>
      </c>
      <c r="I183">
        <v>1</v>
      </c>
      <c r="J183">
        <v>5</v>
      </c>
      <c r="K183" s="11">
        <v>35.159999999999997</v>
      </c>
      <c r="L183" s="11">
        <f t="shared" si="28"/>
        <v>-35.159999999999997</v>
      </c>
    </row>
    <row r="184" spans="1:12" hidden="1" x14ac:dyDescent="0.25">
      <c r="A184">
        <v>2636</v>
      </c>
      <c r="B184" s="12">
        <v>2</v>
      </c>
      <c r="C184" s="12">
        <v>1</v>
      </c>
      <c r="D184" s="12">
        <v>0</v>
      </c>
      <c r="E184">
        <v>980</v>
      </c>
      <c r="F184">
        <v>9</v>
      </c>
      <c r="G184">
        <v>3</v>
      </c>
      <c r="H184">
        <v>980</v>
      </c>
      <c r="I184">
        <v>1</v>
      </c>
      <c r="J184">
        <v>5</v>
      </c>
      <c r="K184" s="11">
        <v>868.43</v>
      </c>
      <c r="L184" s="11">
        <f t="shared" si="28"/>
        <v>-868.43</v>
      </c>
    </row>
    <row r="185" spans="1:12" hidden="1" x14ac:dyDescent="0.25">
      <c r="A185">
        <v>2638</v>
      </c>
      <c r="B185" s="12">
        <v>2</v>
      </c>
      <c r="C185" s="12">
        <v>1</v>
      </c>
      <c r="D185" s="12">
        <v>0</v>
      </c>
      <c r="E185">
        <v>840</v>
      </c>
      <c r="F185">
        <v>9</v>
      </c>
      <c r="G185">
        <v>3</v>
      </c>
      <c r="H185">
        <v>840</v>
      </c>
      <c r="I185">
        <v>1</v>
      </c>
      <c r="J185">
        <v>5</v>
      </c>
      <c r="K185" s="11">
        <v>7122906.2199999997</v>
      </c>
      <c r="L185" s="11">
        <f t="shared" si="28"/>
        <v>-7122906.2199999997</v>
      </c>
    </row>
    <row r="186" spans="1:12" hidden="1" x14ac:dyDescent="0.25">
      <c r="A186">
        <v>2638</v>
      </c>
      <c r="B186" s="12">
        <v>2</v>
      </c>
      <c r="C186" s="12">
        <v>1</v>
      </c>
      <c r="D186" s="12">
        <v>0</v>
      </c>
      <c r="E186">
        <v>978</v>
      </c>
      <c r="F186">
        <v>9</v>
      </c>
      <c r="G186">
        <v>3</v>
      </c>
      <c r="H186">
        <v>978</v>
      </c>
      <c r="I186">
        <v>1</v>
      </c>
      <c r="J186">
        <v>5</v>
      </c>
      <c r="K186" s="11">
        <v>726417.39</v>
      </c>
      <c r="L186" s="11">
        <f t="shared" si="28"/>
        <v>-726417.39</v>
      </c>
    </row>
    <row r="187" spans="1:12" hidden="1" x14ac:dyDescent="0.25">
      <c r="A187">
        <v>2638</v>
      </c>
      <c r="B187" s="12">
        <v>2</v>
      </c>
      <c r="C187" s="12">
        <v>1</v>
      </c>
      <c r="D187" s="12">
        <v>0</v>
      </c>
      <c r="E187">
        <v>980</v>
      </c>
      <c r="F187">
        <v>9</v>
      </c>
      <c r="G187">
        <v>3</v>
      </c>
      <c r="H187">
        <v>980</v>
      </c>
      <c r="I187">
        <v>1</v>
      </c>
      <c r="J187">
        <v>5</v>
      </c>
      <c r="K187" s="11">
        <v>10229419.4</v>
      </c>
      <c r="L187" s="11">
        <f t="shared" si="28"/>
        <v>-10229419.4</v>
      </c>
    </row>
    <row r="188" spans="1:12" hidden="1" x14ac:dyDescent="0.25">
      <c r="A188">
        <v>2650</v>
      </c>
      <c r="B188" s="12">
        <v>2</v>
      </c>
      <c r="C188" s="12">
        <v>1</v>
      </c>
      <c r="D188" s="12">
        <v>9</v>
      </c>
      <c r="E188">
        <v>840</v>
      </c>
      <c r="F188">
        <v>9</v>
      </c>
      <c r="G188">
        <v>3</v>
      </c>
      <c r="H188">
        <v>840</v>
      </c>
      <c r="I188">
        <v>1</v>
      </c>
      <c r="J188">
        <v>3</v>
      </c>
      <c r="K188" s="11">
        <v>26283.71</v>
      </c>
      <c r="L188" s="11">
        <f t="shared" si="28"/>
        <v>-26283.71</v>
      </c>
    </row>
    <row r="189" spans="1:12" hidden="1" x14ac:dyDescent="0.25">
      <c r="A189">
        <v>2650</v>
      </c>
      <c r="B189" s="12">
        <v>2</v>
      </c>
      <c r="C189" s="12">
        <v>1</v>
      </c>
      <c r="D189" s="12">
        <v>9</v>
      </c>
      <c r="E189">
        <v>980</v>
      </c>
      <c r="F189">
        <v>9</v>
      </c>
      <c r="G189">
        <v>3</v>
      </c>
      <c r="H189">
        <v>980</v>
      </c>
      <c r="I189">
        <v>1</v>
      </c>
      <c r="J189">
        <v>1</v>
      </c>
      <c r="K189" s="11">
        <v>12113.2</v>
      </c>
      <c r="L189" s="11">
        <f t="shared" si="28"/>
        <v>-12113.2</v>
      </c>
    </row>
    <row r="190" spans="1:12" hidden="1" x14ac:dyDescent="0.25">
      <c r="A190">
        <v>2650</v>
      </c>
      <c r="B190" s="12">
        <v>2</v>
      </c>
      <c r="C190" s="12">
        <v>1</v>
      </c>
      <c r="D190" s="12">
        <v>9</v>
      </c>
      <c r="E190">
        <v>980</v>
      </c>
      <c r="F190">
        <v>9</v>
      </c>
      <c r="G190">
        <v>3</v>
      </c>
      <c r="H190">
        <v>980</v>
      </c>
      <c r="I190">
        <v>1</v>
      </c>
      <c r="J190">
        <v>3</v>
      </c>
      <c r="K190" s="11">
        <v>39598424.549999997</v>
      </c>
      <c r="L190" s="11">
        <f t="shared" si="28"/>
        <v>-39598424.549999997</v>
      </c>
    </row>
    <row r="191" spans="1:12" hidden="1" x14ac:dyDescent="0.25">
      <c r="A191">
        <v>2650</v>
      </c>
      <c r="B191" s="12">
        <v>2</v>
      </c>
      <c r="C191" s="12">
        <v>3</v>
      </c>
      <c r="D191" s="12">
        <v>1</v>
      </c>
      <c r="E191">
        <v>980</v>
      </c>
      <c r="F191">
        <v>9</v>
      </c>
      <c r="G191">
        <v>3</v>
      </c>
      <c r="H191">
        <v>980</v>
      </c>
      <c r="I191">
        <v>1</v>
      </c>
      <c r="J191">
        <v>3</v>
      </c>
      <c r="K191" s="11">
        <v>2250000</v>
      </c>
      <c r="L191" s="11">
        <f t="shared" si="28"/>
        <v>-2250000</v>
      </c>
    </row>
    <row r="192" spans="1:12" hidden="1" x14ac:dyDescent="0.25">
      <c r="A192">
        <v>2651</v>
      </c>
      <c r="B192" s="12">
        <v>2</v>
      </c>
      <c r="C192" s="12">
        <v>4</v>
      </c>
      <c r="D192" s="12">
        <v>0</v>
      </c>
      <c r="E192">
        <v>840</v>
      </c>
      <c r="F192">
        <v>9</v>
      </c>
      <c r="G192">
        <v>3</v>
      </c>
      <c r="H192">
        <v>840</v>
      </c>
      <c r="I192">
        <v>1</v>
      </c>
      <c r="J192">
        <v>3</v>
      </c>
      <c r="K192" s="11">
        <v>523783.4</v>
      </c>
      <c r="L192" s="11">
        <f t="shared" si="28"/>
        <v>-523783.4</v>
      </c>
    </row>
    <row r="193" spans="1:12" hidden="1" x14ac:dyDescent="0.25">
      <c r="A193">
        <v>2651</v>
      </c>
      <c r="B193" s="12">
        <v>2</v>
      </c>
      <c r="C193" s="12">
        <v>4</v>
      </c>
      <c r="D193" s="12">
        <v>0</v>
      </c>
      <c r="E193">
        <v>980</v>
      </c>
      <c r="F193">
        <v>9</v>
      </c>
      <c r="G193">
        <v>3</v>
      </c>
      <c r="H193">
        <v>980</v>
      </c>
      <c r="I193">
        <v>1</v>
      </c>
      <c r="J193">
        <v>3</v>
      </c>
      <c r="K193" s="11">
        <v>22161400</v>
      </c>
      <c r="L193" s="11">
        <f t="shared" si="28"/>
        <v>-22161400</v>
      </c>
    </row>
    <row r="194" spans="1:12" hidden="1" x14ac:dyDescent="0.25">
      <c r="A194">
        <v>2655</v>
      </c>
      <c r="B194" s="12">
        <v>2</v>
      </c>
      <c r="C194" s="12">
        <v>1</v>
      </c>
      <c r="D194" s="12">
        <v>9</v>
      </c>
      <c r="E194">
        <v>980</v>
      </c>
      <c r="F194">
        <v>9</v>
      </c>
      <c r="G194">
        <v>3</v>
      </c>
      <c r="H194">
        <v>980</v>
      </c>
      <c r="I194">
        <v>1</v>
      </c>
      <c r="J194">
        <v>1</v>
      </c>
      <c r="K194" s="11">
        <v>212.71</v>
      </c>
      <c r="L194" s="11">
        <f t="shared" si="28"/>
        <v>-212.71</v>
      </c>
    </row>
    <row r="195" spans="1:12" hidden="1" x14ac:dyDescent="0.25">
      <c r="A195">
        <v>2656</v>
      </c>
      <c r="B195" s="12">
        <v>1</v>
      </c>
      <c r="C195" s="12">
        <v>4</v>
      </c>
      <c r="D195" s="12">
        <v>0</v>
      </c>
      <c r="E195">
        <v>980</v>
      </c>
      <c r="F195">
        <v>9</v>
      </c>
      <c r="G195">
        <v>3</v>
      </c>
      <c r="H195">
        <v>980</v>
      </c>
      <c r="I195">
        <v>1</v>
      </c>
      <c r="J195">
        <v>3</v>
      </c>
      <c r="K195" s="11">
        <v>246.87</v>
      </c>
      <c r="L195" s="11">
        <f>K195</f>
        <v>246.87</v>
      </c>
    </row>
    <row r="196" spans="1:12" hidden="1" x14ac:dyDescent="0.25">
      <c r="A196">
        <v>2658</v>
      </c>
      <c r="B196" s="12">
        <v>2</v>
      </c>
      <c r="C196" s="12">
        <v>3</v>
      </c>
      <c r="D196" s="12">
        <v>0</v>
      </c>
      <c r="E196">
        <v>980</v>
      </c>
      <c r="F196">
        <v>9</v>
      </c>
      <c r="G196">
        <v>3</v>
      </c>
      <c r="H196">
        <v>980</v>
      </c>
      <c r="I196">
        <v>1</v>
      </c>
      <c r="J196">
        <v>3</v>
      </c>
      <c r="K196" s="11">
        <v>1787.67</v>
      </c>
      <c r="L196" s="11">
        <f t="shared" ref="L196:L199" si="29">K196*-1</f>
        <v>-1787.67</v>
      </c>
    </row>
    <row r="197" spans="1:12" hidden="1" x14ac:dyDescent="0.25">
      <c r="A197">
        <v>2658</v>
      </c>
      <c r="B197" s="12">
        <v>2</v>
      </c>
      <c r="C197" s="12">
        <v>4</v>
      </c>
      <c r="D197" s="12">
        <v>0</v>
      </c>
      <c r="E197">
        <v>840</v>
      </c>
      <c r="F197">
        <v>9</v>
      </c>
      <c r="G197">
        <v>3</v>
      </c>
      <c r="H197">
        <v>840</v>
      </c>
      <c r="I197">
        <v>1</v>
      </c>
      <c r="J197">
        <v>3</v>
      </c>
      <c r="K197" s="11">
        <v>774.94</v>
      </c>
      <c r="L197" s="11">
        <f t="shared" si="29"/>
        <v>-774.94</v>
      </c>
    </row>
    <row r="198" spans="1:12" hidden="1" x14ac:dyDescent="0.25">
      <c r="A198">
        <v>2658</v>
      </c>
      <c r="B198" s="12">
        <v>2</v>
      </c>
      <c r="C198" s="12">
        <v>4</v>
      </c>
      <c r="D198" s="12">
        <v>0</v>
      </c>
      <c r="E198">
        <v>980</v>
      </c>
      <c r="F198">
        <v>9</v>
      </c>
      <c r="G198">
        <v>3</v>
      </c>
      <c r="H198">
        <v>980</v>
      </c>
      <c r="I198">
        <v>1</v>
      </c>
      <c r="J198">
        <v>3</v>
      </c>
      <c r="K198" s="11">
        <v>134065.76999999999</v>
      </c>
      <c r="L198" s="11">
        <f t="shared" si="29"/>
        <v>-134065.76999999999</v>
      </c>
    </row>
    <row r="199" spans="1:12" hidden="1" x14ac:dyDescent="0.25">
      <c r="A199">
        <v>2658</v>
      </c>
      <c r="B199" s="12">
        <v>2</v>
      </c>
      <c r="C199" s="12">
        <v>5</v>
      </c>
      <c r="D199" s="12">
        <v>0</v>
      </c>
      <c r="E199">
        <v>980</v>
      </c>
      <c r="F199">
        <v>9</v>
      </c>
      <c r="G199">
        <v>3</v>
      </c>
      <c r="H199">
        <v>980</v>
      </c>
      <c r="I199">
        <v>1</v>
      </c>
      <c r="J199">
        <v>3</v>
      </c>
      <c r="K199" s="11">
        <v>4208.17</v>
      </c>
      <c r="L199" s="11">
        <f t="shared" si="29"/>
        <v>-4208.17</v>
      </c>
    </row>
    <row r="200" spans="1:12" hidden="1" x14ac:dyDescent="0.25">
      <c r="A200">
        <v>2809</v>
      </c>
      <c r="B200" s="12">
        <v>1</v>
      </c>
      <c r="C200" s="12">
        <v>6</v>
      </c>
      <c r="D200" s="12">
        <v>0</v>
      </c>
      <c r="E200">
        <v>840</v>
      </c>
      <c r="F200">
        <v>5</v>
      </c>
      <c r="G200">
        <v>3</v>
      </c>
      <c r="H200">
        <v>840</v>
      </c>
      <c r="I200">
        <v>1</v>
      </c>
      <c r="J200">
        <v>1</v>
      </c>
      <c r="K200" s="11">
        <v>449935.2</v>
      </c>
      <c r="L200" s="11">
        <f t="shared" ref="L200:L201" si="30">K200</f>
        <v>449935.2</v>
      </c>
    </row>
    <row r="201" spans="1:12" hidden="1" x14ac:dyDescent="0.25">
      <c r="A201">
        <v>2809</v>
      </c>
      <c r="B201" s="12">
        <v>1</v>
      </c>
      <c r="C201" s="12">
        <v>6</v>
      </c>
      <c r="D201" s="12">
        <v>0</v>
      </c>
      <c r="E201">
        <v>978</v>
      </c>
      <c r="F201">
        <v>5</v>
      </c>
      <c r="G201">
        <v>3</v>
      </c>
      <c r="H201">
        <v>978</v>
      </c>
      <c r="I201">
        <v>1</v>
      </c>
      <c r="J201">
        <v>1</v>
      </c>
      <c r="K201" s="11">
        <v>139046.49</v>
      </c>
      <c r="L201" s="11">
        <f t="shared" si="30"/>
        <v>139046.49</v>
      </c>
    </row>
    <row r="202" spans="1:12" hidden="1" x14ac:dyDescent="0.25">
      <c r="A202">
        <v>2890</v>
      </c>
      <c r="B202" s="12">
        <v>2</v>
      </c>
      <c r="C202" s="12">
        <v>6</v>
      </c>
      <c r="D202" s="12">
        <v>0</v>
      </c>
      <c r="E202">
        <v>840</v>
      </c>
      <c r="F202">
        <v>5</v>
      </c>
      <c r="G202">
        <v>3</v>
      </c>
      <c r="H202">
        <v>840</v>
      </c>
      <c r="I202">
        <v>1</v>
      </c>
      <c r="J202">
        <v>1</v>
      </c>
      <c r="K202" s="11">
        <v>25845.85</v>
      </c>
      <c r="L202" s="11">
        <f t="shared" ref="L202:L203" si="31">K202*-1</f>
        <v>-25845.85</v>
      </c>
    </row>
    <row r="203" spans="1:12" hidden="1" x14ac:dyDescent="0.25">
      <c r="A203">
        <v>2890</v>
      </c>
      <c r="B203" s="12">
        <v>2</v>
      </c>
      <c r="C203" s="12">
        <v>6</v>
      </c>
      <c r="D203" s="12">
        <v>0</v>
      </c>
      <c r="E203">
        <v>978</v>
      </c>
      <c r="F203">
        <v>5</v>
      </c>
      <c r="G203">
        <v>3</v>
      </c>
      <c r="H203">
        <v>978</v>
      </c>
      <c r="I203">
        <v>1</v>
      </c>
      <c r="J203">
        <v>1</v>
      </c>
      <c r="K203" s="11">
        <v>3859.21</v>
      </c>
      <c r="L203" s="11">
        <f t="shared" si="31"/>
        <v>-3859.21</v>
      </c>
    </row>
    <row r="204" spans="1:12" hidden="1" x14ac:dyDescent="0.25">
      <c r="A204">
        <v>2920</v>
      </c>
      <c r="B204" s="12">
        <v>1</v>
      </c>
      <c r="C204" s="12">
        <v>0</v>
      </c>
      <c r="D204" s="12">
        <v>0</v>
      </c>
      <c r="E204">
        <v>980</v>
      </c>
      <c r="F204">
        <v>5</v>
      </c>
      <c r="G204">
        <v>3</v>
      </c>
      <c r="H204">
        <v>980</v>
      </c>
      <c r="I204">
        <v>1</v>
      </c>
      <c r="J204">
        <v>1</v>
      </c>
      <c r="K204" s="11">
        <v>64.78</v>
      </c>
      <c r="L204" s="11">
        <f>K204</f>
        <v>64.78</v>
      </c>
    </row>
    <row r="205" spans="1:12" hidden="1" x14ac:dyDescent="0.25">
      <c r="A205">
        <v>2920</v>
      </c>
      <c r="B205" s="12">
        <v>2</v>
      </c>
      <c r="C205" s="12">
        <v>0</v>
      </c>
      <c r="D205" s="12">
        <v>0</v>
      </c>
      <c r="E205">
        <v>980</v>
      </c>
      <c r="F205">
        <v>9</v>
      </c>
      <c r="G205">
        <v>3</v>
      </c>
      <c r="H205">
        <v>980</v>
      </c>
      <c r="I205">
        <v>1</v>
      </c>
      <c r="J205">
        <v>1</v>
      </c>
      <c r="K205" s="11">
        <v>14832922.99</v>
      </c>
      <c r="L205" s="11">
        <f>K205*-1</f>
        <v>-14832922.99</v>
      </c>
    </row>
    <row r="206" spans="1:12" hidden="1" x14ac:dyDescent="0.25">
      <c r="A206">
        <v>2924</v>
      </c>
      <c r="B206" s="12">
        <v>1</v>
      </c>
      <c r="C206" s="12">
        <v>0</v>
      </c>
      <c r="D206" s="12">
        <v>0</v>
      </c>
      <c r="E206">
        <v>840</v>
      </c>
      <c r="F206">
        <v>5</v>
      </c>
      <c r="G206">
        <v>3</v>
      </c>
      <c r="H206">
        <v>840</v>
      </c>
      <c r="I206">
        <v>1</v>
      </c>
      <c r="J206">
        <v>1</v>
      </c>
      <c r="K206" s="11">
        <v>698936.57</v>
      </c>
      <c r="L206" s="11">
        <f t="shared" ref="L206:L208" si="32">K206</f>
        <v>698936.57</v>
      </c>
    </row>
    <row r="207" spans="1:12" hidden="1" x14ac:dyDescent="0.25">
      <c r="A207">
        <v>2924</v>
      </c>
      <c r="B207" s="12">
        <v>1</v>
      </c>
      <c r="C207" s="12">
        <v>0</v>
      </c>
      <c r="D207" s="12">
        <v>0</v>
      </c>
      <c r="E207">
        <v>978</v>
      </c>
      <c r="F207">
        <v>5</v>
      </c>
      <c r="G207">
        <v>3</v>
      </c>
      <c r="H207">
        <v>978</v>
      </c>
      <c r="I207">
        <v>1</v>
      </c>
      <c r="J207">
        <v>1</v>
      </c>
      <c r="K207" s="11">
        <v>91729.07</v>
      </c>
      <c r="L207" s="11">
        <f t="shared" si="32"/>
        <v>91729.07</v>
      </c>
    </row>
    <row r="208" spans="1:12" hidden="1" x14ac:dyDescent="0.25">
      <c r="A208">
        <v>2924</v>
      </c>
      <c r="B208" s="12">
        <v>1</v>
      </c>
      <c r="C208" s="12">
        <v>0</v>
      </c>
      <c r="D208" s="12">
        <v>0</v>
      </c>
      <c r="E208">
        <v>980</v>
      </c>
      <c r="F208">
        <v>5</v>
      </c>
      <c r="G208">
        <v>3</v>
      </c>
      <c r="H208">
        <v>980</v>
      </c>
      <c r="I208">
        <v>1</v>
      </c>
      <c r="J208">
        <v>1</v>
      </c>
      <c r="K208" s="11">
        <v>9343880.0600000005</v>
      </c>
      <c r="L208" s="11">
        <f t="shared" si="32"/>
        <v>9343880.0600000005</v>
      </c>
    </row>
    <row r="209" spans="1:12" hidden="1" x14ac:dyDescent="0.25">
      <c r="A209">
        <v>2924</v>
      </c>
      <c r="B209" s="12">
        <v>2</v>
      </c>
      <c r="C209" s="12">
        <v>0</v>
      </c>
      <c r="D209" s="12">
        <v>0</v>
      </c>
      <c r="E209">
        <v>840</v>
      </c>
      <c r="F209">
        <v>9</v>
      </c>
      <c r="G209">
        <v>3</v>
      </c>
      <c r="H209">
        <v>840</v>
      </c>
      <c r="I209">
        <v>1</v>
      </c>
      <c r="J209">
        <v>1</v>
      </c>
      <c r="K209" s="11">
        <v>1292062.6100000001</v>
      </c>
      <c r="L209" s="11">
        <f t="shared" ref="L209:L211" si="33">K209*-1</f>
        <v>-1292062.6100000001</v>
      </c>
    </row>
    <row r="210" spans="1:12" hidden="1" x14ac:dyDescent="0.25">
      <c r="A210">
        <v>2924</v>
      </c>
      <c r="B210" s="12">
        <v>2</v>
      </c>
      <c r="C210" s="12">
        <v>0</v>
      </c>
      <c r="D210" s="12">
        <v>0</v>
      </c>
      <c r="E210">
        <v>978</v>
      </c>
      <c r="F210">
        <v>9</v>
      </c>
      <c r="G210">
        <v>3</v>
      </c>
      <c r="H210">
        <v>978</v>
      </c>
      <c r="I210">
        <v>1</v>
      </c>
      <c r="J210">
        <v>1</v>
      </c>
      <c r="K210" s="11">
        <v>226443.76</v>
      </c>
      <c r="L210" s="11">
        <f t="shared" si="33"/>
        <v>-226443.76</v>
      </c>
    </row>
    <row r="211" spans="1:12" hidden="1" x14ac:dyDescent="0.25">
      <c r="A211">
        <v>2924</v>
      </c>
      <c r="B211" s="12">
        <v>2</v>
      </c>
      <c r="C211" s="12">
        <v>0</v>
      </c>
      <c r="D211" s="12">
        <v>0</v>
      </c>
      <c r="E211">
        <v>980</v>
      </c>
      <c r="F211">
        <v>9</v>
      </c>
      <c r="G211">
        <v>3</v>
      </c>
      <c r="H211">
        <v>980</v>
      </c>
      <c r="I211">
        <v>1</v>
      </c>
      <c r="J211">
        <v>1</v>
      </c>
      <c r="K211" s="11">
        <v>1789954.15</v>
      </c>
      <c r="L211" s="11">
        <f t="shared" si="33"/>
        <v>-1789954.15</v>
      </c>
    </row>
    <row r="212" spans="1:12" hidden="1" x14ac:dyDescent="0.25">
      <c r="A212">
        <v>3043</v>
      </c>
      <c r="B212" s="12">
        <v>1</v>
      </c>
      <c r="C212" s="12">
        <v>2</v>
      </c>
      <c r="D212" s="12">
        <v>0</v>
      </c>
      <c r="E212">
        <v>980</v>
      </c>
      <c r="F212">
        <v>5</v>
      </c>
      <c r="G212">
        <v>3</v>
      </c>
      <c r="H212">
        <v>980</v>
      </c>
      <c r="I212">
        <v>1</v>
      </c>
      <c r="J212">
        <v>1</v>
      </c>
      <c r="K212" s="11">
        <v>861913.46</v>
      </c>
      <c r="L212" s="11">
        <f t="shared" ref="L212:L213" si="34">K212</f>
        <v>861913.46</v>
      </c>
    </row>
    <row r="213" spans="1:12" hidden="1" x14ac:dyDescent="0.25">
      <c r="A213">
        <v>3103</v>
      </c>
      <c r="B213" s="12">
        <v>1</v>
      </c>
      <c r="C213" s="12">
        <v>5</v>
      </c>
      <c r="D213" s="12">
        <v>9</v>
      </c>
      <c r="E213">
        <v>980</v>
      </c>
      <c r="F213">
        <v>5</v>
      </c>
      <c r="G213">
        <v>3</v>
      </c>
      <c r="H213">
        <v>980</v>
      </c>
      <c r="I213">
        <v>1</v>
      </c>
      <c r="J213">
        <v>3</v>
      </c>
      <c r="K213" s="11">
        <v>784000</v>
      </c>
      <c r="L213" s="11">
        <f t="shared" si="34"/>
        <v>784000</v>
      </c>
    </row>
    <row r="214" spans="1:12" hidden="1" x14ac:dyDescent="0.25">
      <c r="A214">
        <v>3107</v>
      </c>
      <c r="B214" s="12">
        <v>2</v>
      </c>
      <c r="C214" s="12">
        <v>5</v>
      </c>
      <c r="D214" s="12">
        <v>9</v>
      </c>
      <c r="E214">
        <v>980</v>
      </c>
      <c r="F214">
        <v>5</v>
      </c>
      <c r="G214">
        <v>3</v>
      </c>
      <c r="H214">
        <v>980</v>
      </c>
      <c r="I214">
        <v>1</v>
      </c>
      <c r="J214">
        <v>3</v>
      </c>
      <c r="K214" s="11">
        <v>784000</v>
      </c>
      <c r="L214" s="11">
        <f t="shared" ref="L214:L216" si="35">K214*-1</f>
        <v>-784000</v>
      </c>
    </row>
    <row r="215" spans="1:12" hidden="1" x14ac:dyDescent="0.25">
      <c r="A215">
        <v>3320</v>
      </c>
      <c r="B215" s="12">
        <v>2</v>
      </c>
      <c r="C215" s="12">
        <v>2</v>
      </c>
      <c r="D215" s="12">
        <v>0</v>
      </c>
      <c r="E215">
        <v>840</v>
      </c>
      <c r="F215">
        <v>9</v>
      </c>
      <c r="G215">
        <v>3</v>
      </c>
      <c r="H215">
        <v>840</v>
      </c>
      <c r="I215">
        <v>1</v>
      </c>
      <c r="J215">
        <v>5</v>
      </c>
      <c r="K215" s="11">
        <v>12607554.710000001</v>
      </c>
      <c r="L215" s="11">
        <f t="shared" si="35"/>
        <v>-12607554.710000001</v>
      </c>
    </row>
    <row r="216" spans="1:12" hidden="1" x14ac:dyDescent="0.25">
      <c r="A216">
        <v>3320</v>
      </c>
      <c r="B216" s="12">
        <v>2</v>
      </c>
      <c r="C216" s="12">
        <v>2</v>
      </c>
      <c r="D216" s="12">
        <v>0</v>
      </c>
      <c r="E216">
        <v>978</v>
      </c>
      <c r="F216">
        <v>9</v>
      </c>
      <c r="G216">
        <v>3</v>
      </c>
      <c r="H216">
        <v>978</v>
      </c>
      <c r="I216">
        <v>1</v>
      </c>
      <c r="J216">
        <v>5</v>
      </c>
      <c r="K216" s="11">
        <v>149783.20000000001</v>
      </c>
      <c r="L216" s="11">
        <f t="shared" si="35"/>
        <v>-149783.20000000001</v>
      </c>
    </row>
    <row r="217" spans="1:12" hidden="1" x14ac:dyDescent="0.25">
      <c r="A217">
        <v>3326</v>
      </c>
      <c r="B217" s="12">
        <v>1</v>
      </c>
      <c r="C217" s="12">
        <v>2</v>
      </c>
      <c r="D217" s="12">
        <v>0</v>
      </c>
      <c r="E217">
        <v>840</v>
      </c>
      <c r="F217">
        <v>9</v>
      </c>
      <c r="G217">
        <v>3</v>
      </c>
      <c r="H217">
        <v>840</v>
      </c>
      <c r="I217">
        <v>1</v>
      </c>
      <c r="J217">
        <v>5</v>
      </c>
      <c r="K217" s="11">
        <v>1791.08</v>
      </c>
      <c r="L217" s="11">
        <f t="shared" ref="L217:L218" si="36">K217</f>
        <v>1791.08</v>
      </c>
    </row>
    <row r="218" spans="1:12" hidden="1" x14ac:dyDescent="0.25">
      <c r="A218">
        <v>3326</v>
      </c>
      <c r="B218" s="12">
        <v>1</v>
      </c>
      <c r="C218" s="12">
        <v>2</v>
      </c>
      <c r="D218" s="12">
        <v>0</v>
      </c>
      <c r="E218">
        <v>978</v>
      </c>
      <c r="F218">
        <v>9</v>
      </c>
      <c r="G218">
        <v>3</v>
      </c>
      <c r="H218">
        <v>978</v>
      </c>
      <c r="I218">
        <v>1</v>
      </c>
      <c r="J218">
        <v>5</v>
      </c>
      <c r="K218" s="11">
        <v>19.260000000000002</v>
      </c>
      <c r="L218" s="11">
        <f t="shared" si="36"/>
        <v>19.260000000000002</v>
      </c>
    </row>
    <row r="219" spans="1:12" hidden="1" x14ac:dyDescent="0.25">
      <c r="A219">
        <v>3328</v>
      </c>
      <c r="B219" s="12">
        <v>2</v>
      </c>
      <c r="C219" s="12">
        <v>2</v>
      </c>
      <c r="D219" s="12">
        <v>0</v>
      </c>
      <c r="E219">
        <v>840</v>
      </c>
      <c r="F219">
        <v>9</v>
      </c>
      <c r="G219">
        <v>3</v>
      </c>
      <c r="H219">
        <v>840</v>
      </c>
      <c r="I219">
        <v>1</v>
      </c>
      <c r="J219">
        <v>5</v>
      </c>
      <c r="K219" s="11">
        <v>235676.08</v>
      </c>
      <c r="L219" s="11">
        <f t="shared" ref="L219:L220" si="37">K219*-1</f>
        <v>-235676.08</v>
      </c>
    </row>
    <row r="220" spans="1:12" hidden="1" x14ac:dyDescent="0.25">
      <c r="A220">
        <v>3328</v>
      </c>
      <c r="B220" s="12">
        <v>2</v>
      </c>
      <c r="C220" s="12">
        <v>2</v>
      </c>
      <c r="D220" s="12">
        <v>0</v>
      </c>
      <c r="E220">
        <v>978</v>
      </c>
      <c r="F220">
        <v>9</v>
      </c>
      <c r="G220">
        <v>3</v>
      </c>
      <c r="H220">
        <v>978</v>
      </c>
      <c r="I220">
        <v>1</v>
      </c>
      <c r="J220">
        <v>5</v>
      </c>
      <c r="K220" s="11">
        <v>5748.31</v>
      </c>
      <c r="L220" s="11">
        <f t="shared" si="37"/>
        <v>-5748.31</v>
      </c>
    </row>
    <row r="221" spans="1:12" hidden="1" x14ac:dyDescent="0.25">
      <c r="A221">
        <v>3402</v>
      </c>
      <c r="B221" s="12">
        <v>1</v>
      </c>
      <c r="C221" s="12">
        <v>0</v>
      </c>
      <c r="D221" s="12">
        <v>0</v>
      </c>
      <c r="E221">
        <v>980</v>
      </c>
      <c r="F221">
        <v>5</v>
      </c>
      <c r="G221">
        <v>3</v>
      </c>
      <c r="H221">
        <v>980</v>
      </c>
      <c r="I221">
        <v>1</v>
      </c>
      <c r="J221">
        <v>1</v>
      </c>
      <c r="K221" s="11">
        <v>262832.61</v>
      </c>
      <c r="L221" s="11">
        <f t="shared" ref="L221:L251" si="38">K221</f>
        <v>262832.61</v>
      </c>
    </row>
    <row r="222" spans="1:12" hidden="1" x14ac:dyDescent="0.25">
      <c r="A222">
        <v>3500</v>
      </c>
      <c r="B222" s="12">
        <v>1</v>
      </c>
      <c r="C222" s="12">
        <v>0</v>
      </c>
      <c r="D222" s="12">
        <v>0</v>
      </c>
      <c r="E222">
        <v>980</v>
      </c>
      <c r="F222">
        <v>5</v>
      </c>
      <c r="G222">
        <v>3</v>
      </c>
      <c r="H222">
        <v>980</v>
      </c>
      <c r="I222">
        <v>0</v>
      </c>
      <c r="J222">
        <v>1</v>
      </c>
      <c r="K222" s="11">
        <v>5076185.96</v>
      </c>
      <c r="L222" s="11">
        <f t="shared" si="38"/>
        <v>5076185.96</v>
      </c>
    </row>
    <row r="223" spans="1:12" hidden="1" x14ac:dyDescent="0.25">
      <c r="A223">
        <v>3510</v>
      </c>
      <c r="B223" s="12">
        <v>1</v>
      </c>
      <c r="C223" s="12">
        <v>0</v>
      </c>
      <c r="D223" s="12">
        <v>0</v>
      </c>
      <c r="E223">
        <v>980</v>
      </c>
      <c r="F223">
        <v>5</v>
      </c>
      <c r="G223">
        <v>3</v>
      </c>
      <c r="H223">
        <v>980</v>
      </c>
      <c r="I223">
        <v>1</v>
      </c>
      <c r="J223">
        <v>3</v>
      </c>
      <c r="K223" s="11">
        <v>1213982.6599999999</v>
      </c>
      <c r="L223" s="11">
        <f t="shared" si="38"/>
        <v>1213982.6599999999</v>
      </c>
    </row>
    <row r="224" spans="1:12" hidden="1" x14ac:dyDescent="0.25">
      <c r="A224">
        <v>3510</v>
      </c>
      <c r="B224" s="12">
        <v>1</v>
      </c>
      <c r="C224" s="12">
        <v>0</v>
      </c>
      <c r="D224" s="12">
        <v>0</v>
      </c>
      <c r="E224">
        <v>980</v>
      </c>
      <c r="F224">
        <v>5</v>
      </c>
      <c r="G224">
        <v>3</v>
      </c>
      <c r="H224">
        <v>980</v>
      </c>
      <c r="I224">
        <v>1</v>
      </c>
      <c r="J224">
        <v>4</v>
      </c>
      <c r="K224" s="11">
        <v>340784.35</v>
      </c>
      <c r="L224" s="11">
        <f t="shared" si="38"/>
        <v>340784.35</v>
      </c>
    </row>
    <row r="225" spans="1:12" hidden="1" x14ac:dyDescent="0.25">
      <c r="A225">
        <v>3519</v>
      </c>
      <c r="B225" s="12">
        <v>1</v>
      </c>
      <c r="C225" s="12">
        <v>0</v>
      </c>
      <c r="D225" s="12">
        <v>0</v>
      </c>
      <c r="E225">
        <v>980</v>
      </c>
      <c r="F225">
        <v>5</v>
      </c>
      <c r="G225">
        <v>3</v>
      </c>
      <c r="H225">
        <v>980</v>
      </c>
      <c r="I225">
        <v>1</v>
      </c>
      <c r="J225">
        <v>1</v>
      </c>
      <c r="K225" s="11">
        <v>2362514.1</v>
      </c>
      <c r="L225" s="11">
        <f t="shared" si="38"/>
        <v>2362514.1</v>
      </c>
    </row>
    <row r="226" spans="1:12" hidden="1" x14ac:dyDescent="0.25">
      <c r="A226">
        <v>3519</v>
      </c>
      <c r="B226" s="12">
        <v>1</v>
      </c>
      <c r="C226" s="12">
        <v>0</v>
      </c>
      <c r="D226" s="12">
        <v>0</v>
      </c>
      <c r="E226">
        <v>980</v>
      </c>
      <c r="F226">
        <v>5</v>
      </c>
      <c r="G226">
        <v>3</v>
      </c>
      <c r="H226">
        <v>980</v>
      </c>
      <c r="I226">
        <v>1</v>
      </c>
      <c r="J226">
        <v>2</v>
      </c>
      <c r="K226" s="11">
        <v>5740.95</v>
      </c>
      <c r="L226" s="11">
        <f t="shared" si="38"/>
        <v>5740.95</v>
      </c>
    </row>
    <row r="227" spans="1:12" hidden="1" x14ac:dyDescent="0.25">
      <c r="A227">
        <v>3519</v>
      </c>
      <c r="B227" s="12">
        <v>1</v>
      </c>
      <c r="C227" s="12">
        <v>0</v>
      </c>
      <c r="D227" s="12">
        <v>0</v>
      </c>
      <c r="E227">
        <v>980</v>
      </c>
      <c r="F227">
        <v>5</v>
      </c>
      <c r="G227">
        <v>3</v>
      </c>
      <c r="H227">
        <v>980</v>
      </c>
      <c r="I227">
        <v>1</v>
      </c>
      <c r="J227">
        <v>3</v>
      </c>
      <c r="K227" s="11">
        <v>10794755.23</v>
      </c>
      <c r="L227" s="11">
        <f t="shared" si="38"/>
        <v>10794755.23</v>
      </c>
    </row>
    <row r="228" spans="1:12" hidden="1" x14ac:dyDescent="0.25">
      <c r="A228">
        <v>3519</v>
      </c>
      <c r="B228" s="12">
        <v>1</v>
      </c>
      <c r="C228" s="12">
        <v>0</v>
      </c>
      <c r="D228" s="12">
        <v>0</v>
      </c>
      <c r="E228">
        <v>980</v>
      </c>
      <c r="F228">
        <v>5</v>
      </c>
      <c r="G228">
        <v>3</v>
      </c>
      <c r="H228">
        <v>980</v>
      </c>
      <c r="I228">
        <v>1</v>
      </c>
      <c r="J228">
        <v>4</v>
      </c>
      <c r="K228" s="11">
        <v>5867205.0499999998</v>
      </c>
      <c r="L228" s="11">
        <f t="shared" si="38"/>
        <v>5867205.0499999998</v>
      </c>
    </row>
    <row r="229" spans="1:12" hidden="1" x14ac:dyDescent="0.25">
      <c r="A229">
        <v>3519</v>
      </c>
      <c r="B229" s="12">
        <v>1</v>
      </c>
      <c r="C229" s="12">
        <v>0</v>
      </c>
      <c r="D229" s="12">
        <v>0</v>
      </c>
      <c r="E229">
        <v>980</v>
      </c>
      <c r="F229">
        <v>5</v>
      </c>
      <c r="G229">
        <v>3</v>
      </c>
      <c r="H229">
        <v>980</v>
      </c>
      <c r="I229">
        <v>1</v>
      </c>
      <c r="J229">
        <v>5</v>
      </c>
      <c r="K229" s="11">
        <v>11200</v>
      </c>
      <c r="L229" s="11">
        <f t="shared" si="38"/>
        <v>11200</v>
      </c>
    </row>
    <row r="230" spans="1:12" hidden="1" x14ac:dyDescent="0.25">
      <c r="A230">
        <v>3520</v>
      </c>
      <c r="B230" s="12">
        <v>1</v>
      </c>
      <c r="C230" s="12">
        <v>0</v>
      </c>
      <c r="D230" s="12">
        <v>0</v>
      </c>
      <c r="E230">
        <v>980</v>
      </c>
      <c r="F230">
        <v>5</v>
      </c>
      <c r="G230">
        <v>3</v>
      </c>
      <c r="H230">
        <v>980</v>
      </c>
      <c r="I230">
        <v>1</v>
      </c>
      <c r="J230">
        <v>1</v>
      </c>
      <c r="K230" s="11">
        <v>1125.05</v>
      </c>
      <c r="L230" s="11">
        <f t="shared" si="38"/>
        <v>1125.05</v>
      </c>
    </row>
    <row r="231" spans="1:12" hidden="1" x14ac:dyDescent="0.25">
      <c r="A231">
        <v>3521</v>
      </c>
      <c r="B231" s="12">
        <v>1</v>
      </c>
      <c r="C231" s="12">
        <v>0</v>
      </c>
      <c r="D231" s="12">
        <v>0</v>
      </c>
      <c r="E231">
        <v>980</v>
      </c>
      <c r="F231">
        <v>5</v>
      </c>
      <c r="G231">
        <v>3</v>
      </c>
      <c r="H231">
        <v>980</v>
      </c>
      <c r="I231">
        <v>1</v>
      </c>
      <c r="J231">
        <v>1</v>
      </c>
      <c r="K231" s="11">
        <v>245480</v>
      </c>
      <c r="L231" s="11">
        <f t="shared" si="38"/>
        <v>245480</v>
      </c>
    </row>
    <row r="232" spans="1:12" hidden="1" x14ac:dyDescent="0.25">
      <c r="A232">
        <v>3522</v>
      </c>
      <c r="B232" s="12">
        <v>1</v>
      </c>
      <c r="C232" s="12">
        <v>0</v>
      </c>
      <c r="D232" s="12">
        <v>0</v>
      </c>
      <c r="E232">
        <v>980</v>
      </c>
      <c r="F232">
        <v>5</v>
      </c>
      <c r="G232">
        <v>3</v>
      </c>
      <c r="H232">
        <v>980</v>
      </c>
      <c r="I232">
        <v>1</v>
      </c>
      <c r="J232">
        <v>1</v>
      </c>
      <c r="K232" s="11">
        <v>6185.69</v>
      </c>
      <c r="L232" s="11">
        <f t="shared" si="38"/>
        <v>6185.69</v>
      </c>
    </row>
    <row r="233" spans="1:12" hidden="1" x14ac:dyDescent="0.25">
      <c r="A233">
        <v>3548</v>
      </c>
      <c r="B233" s="12">
        <v>1</v>
      </c>
      <c r="C233" s="12">
        <v>6</v>
      </c>
      <c r="D233" s="12">
        <v>0</v>
      </c>
      <c r="E233">
        <v>980</v>
      </c>
      <c r="F233">
        <v>5</v>
      </c>
      <c r="G233">
        <v>3</v>
      </c>
      <c r="H233">
        <v>980</v>
      </c>
      <c r="I233">
        <v>1</v>
      </c>
      <c r="J233">
        <v>3</v>
      </c>
      <c r="K233" s="11">
        <v>58115</v>
      </c>
      <c r="L233" s="11">
        <f t="shared" si="38"/>
        <v>58115</v>
      </c>
    </row>
    <row r="234" spans="1:12" hidden="1" x14ac:dyDescent="0.25">
      <c r="A234">
        <v>3548</v>
      </c>
      <c r="B234" s="12">
        <v>1</v>
      </c>
      <c r="C234" s="12">
        <v>6</v>
      </c>
      <c r="D234" s="12">
        <v>0</v>
      </c>
      <c r="E234">
        <v>980</v>
      </c>
      <c r="F234">
        <v>5</v>
      </c>
      <c r="G234">
        <v>3</v>
      </c>
      <c r="H234">
        <v>980</v>
      </c>
      <c r="I234">
        <v>2</v>
      </c>
      <c r="J234">
        <v>3</v>
      </c>
      <c r="K234" s="11">
        <v>1260802.08</v>
      </c>
      <c r="L234" s="11">
        <f t="shared" si="38"/>
        <v>1260802.08</v>
      </c>
    </row>
    <row r="235" spans="1:12" hidden="1" x14ac:dyDescent="0.25">
      <c r="A235">
        <v>3550</v>
      </c>
      <c r="B235" s="12">
        <v>1</v>
      </c>
      <c r="C235" s="12">
        <v>0</v>
      </c>
      <c r="D235" s="12">
        <v>0</v>
      </c>
      <c r="E235">
        <v>980</v>
      </c>
      <c r="F235">
        <v>5</v>
      </c>
      <c r="G235">
        <v>3</v>
      </c>
      <c r="H235">
        <v>980</v>
      </c>
      <c r="I235">
        <v>1</v>
      </c>
      <c r="J235">
        <v>1</v>
      </c>
      <c r="K235" s="11">
        <v>2100.65</v>
      </c>
      <c r="L235" s="11">
        <f t="shared" si="38"/>
        <v>2100.65</v>
      </c>
    </row>
    <row r="236" spans="1:12" hidden="1" x14ac:dyDescent="0.25">
      <c r="A236">
        <v>3551</v>
      </c>
      <c r="B236" s="12">
        <v>1</v>
      </c>
      <c r="C236" s="12">
        <v>0</v>
      </c>
      <c r="D236" s="12">
        <v>0</v>
      </c>
      <c r="E236">
        <v>980</v>
      </c>
      <c r="F236">
        <v>5</v>
      </c>
      <c r="G236">
        <v>3</v>
      </c>
      <c r="H236">
        <v>980</v>
      </c>
      <c r="I236">
        <v>1</v>
      </c>
      <c r="J236">
        <v>1</v>
      </c>
      <c r="K236" s="11">
        <v>17000</v>
      </c>
      <c r="L236" s="11">
        <f t="shared" si="38"/>
        <v>17000</v>
      </c>
    </row>
    <row r="237" spans="1:12" hidden="1" x14ac:dyDescent="0.25">
      <c r="A237">
        <v>3552</v>
      </c>
      <c r="B237" s="12">
        <v>1</v>
      </c>
      <c r="C237" s="12">
        <v>0</v>
      </c>
      <c r="D237" s="12">
        <v>0</v>
      </c>
      <c r="E237">
        <v>980</v>
      </c>
      <c r="F237">
        <v>5</v>
      </c>
      <c r="G237">
        <v>3</v>
      </c>
      <c r="H237">
        <v>980</v>
      </c>
      <c r="I237">
        <v>1</v>
      </c>
      <c r="J237">
        <v>1</v>
      </c>
      <c r="K237" s="11">
        <v>557048</v>
      </c>
      <c r="L237" s="11">
        <f t="shared" si="38"/>
        <v>557048</v>
      </c>
    </row>
    <row r="238" spans="1:12" hidden="1" x14ac:dyDescent="0.25">
      <c r="A238">
        <v>3559</v>
      </c>
      <c r="B238" s="12">
        <v>1</v>
      </c>
      <c r="C238" s="12">
        <v>0</v>
      </c>
      <c r="D238" s="12">
        <v>0</v>
      </c>
      <c r="E238">
        <v>980</v>
      </c>
      <c r="F238">
        <v>5</v>
      </c>
      <c r="G238">
        <v>3</v>
      </c>
      <c r="H238">
        <v>980</v>
      </c>
      <c r="I238">
        <v>1</v>
      </c>
      <c r="J238">
        <v>1</v>
      </c>
      <c r="K238" s="11">
        <v>6579.2</v>
      </c>
      <c r="L238" s="11">
        <f t="shared" si="38"/>
        <v>6579.2</v>
      </c>
    </row>
    <row r="239" spans="1:12" hidden="1" x14ac:dyDescent="0.25">
      <c r="A239">
        <v>3570</v>
      </c>
      <c r="B239" s="12">
        <v>1</v>
      </c>
      <c r="C239" s="12">
        <v>1</v>
      </c>
      <c r="D239" s="12">
        <v>2</v>
      </c>
      <c r="E239">
        <v>980</v>
      </c>
      <c r="F239">
        <v>5</v>
      </c>
      <c r="G239">
        <v>3</v>
      </c>
      <c r="H239">
        <v>980</v>
      </c>
      <c r="I239">
        <v>1</v>
      </c>
      <c r="J239">
        <v>1</v>
      </c>
      <c r="K239" s="11">
        <v>717.23</v>
      </c>
      <c r="L239" s="11">
        <f t="shared" si="38"/>
        <v>717.23</v>
      </c>
    </row>
    <row r="240" spans="1:12" hidden="1" x14ac:dyDescent="0.25">
      <c r="A240">
        <v>3570</v>
      </c>
      <c r="B240" s="12">
        <v>1</v>
      </c>
      <c r="C240" s="12">
        <v>1</v>
      </c>
      <c r="D240" s="12">
        <v>2</v>
      </c>
      <c r="E240">
        <v>980</v>
      </c>
      <c r="F240">
        <v>5</v>
      </c>
      <c r="G240">
        <v>3</v>
      </c>
      <c r="H240">
        <v>980</v>
      </c>
      <c r="I240">
        <v>1</v>
      </c>
      <c r="J240">
        <v>2</v>
      </c>
      <c r="K240" s="11">
        <v>172.33</v>
      </c>
      <c r="L240" s="11">
        <f t="shared" si="38"/>
        <v>172.33</v>
      </c>
    </row>
    <row r="241" spans="1:13" hidden="1" x14ac:dyDescent="0.25">
      <c r="A241">
        <v>3570</v>
      </c>
      <c r="B241" s="12">
        <v>1</v>
      </c>
      <c r="C241" s="12">
        <v>1</v>
      </c>
      <c r="D241" s="12">
        <v>2</v>
      </c>
      <c r="E241">
        <v>980</v>
      </c>
      <c r="F241">
        <v>5</v>
      </c>
      <c r="G241">
        <v>3</v>
      </c>
      <c r="H241">
        <v>980</v>
      </c>
      <c r="I241">
        <v>1</v>
      </c>
      <c r="J241">
        <v>3</v>
      </c>
      <c r="K241" s="11">
        <v>14297.03</v>
      </c>
      <c r="L241" s="11">
        <f t="shared" si="38"/>
        <v>14297.03</v>
      </c>
    </row>
    <row r="242" spans="1:13" hidden="1" x14ac:dyDescent="0.25">
      <c r="A242">
        <v>3570</v>
      </c>
      <c r="B242" s="12">
        <v>1</v>
      </c>
      <c r="C242" s="12">
        <v>1</v>
      </c>
      <c r="D242" s="12">
        <v>2</v>
      </c>
      <c r="E242">
        <v>980</v>
      </c>
      <c r="F242">
        <v>5</v>
      </c>
      <c r="G242">
        <v>3</v>
      </c>
      <c r="H242">
        <v>980</v>
      </c>
      <c r="I242">
        <v>1</v>
      </c>
      <c r="J242">
        <v>4</v>
      </c>
      <c r="K242" s="11">
        <v>1051.58</v>
      </c>
      <c r="L242" s="11">
        <f t="shared" si="38"/>
        <v>1051.58</v>
      </c>
    </row>
    <row r="243" spans="1:13" hidden="1" x14ac:dyDescent="0.25">
      <c r="A243">
        <v>3570</v>
      </c>
      <c r="B243" s="12">
        <v>1</v>
      </c>
      <c r="C243" s="12">
        <v>1</v>
      </c>
      <c r="D243" s="12">
        <v>2</v>
      </c>
      <c r="E243">
        <v>980</v>
      </c>
      <c r="F243">
        <v>5</v>
      </c>
      <c r="G243">
        <v>3</v>
      </c>
      <c r="H243">
        <v>980</v>
      </c>
      <c r="I243">
        <v>1</v>
      </c>
      <c r="J243">
        <v>5</v>
      </c>
      <c r="K243" s="11">
        <v>59.51</v>
      </c>
      <c r="L243" s="11">
        <f t="shared" si="38"/>
        <v>59.51</v>
      </c>
    </row>
    <row r="244" spans="1:13" x14ac:dyDescent="0.25">
      <c r="A244">
        <v>3570</v>
      </c>
      <c r="B244" s="12">
        <v>1</v>
      </c>
      <c r="C244" s="12">
        <v>1</v>
      </c>
      <c r="D244" s="12">
        <v>3</v>
      </c>
      <c r="E244">
        <v>980</v>
      </c>
      <c r="F244">
        <v>5</v>
      </c>
      <c r="G244">
        <v>3</v>
      </c>
      <c r="H244">
        <v>980</v>
      </c>
      <c r="I244">
        <v>1</v>
      </c>
      <c r="J244">
        <v>3</v>
      </c>
      <c r="K244" s="11">
        <v>60926.95</v>
      </c>
      <c r="L244" s="11">
        <f t="shared" si="38"/>
        <v>60926.95</v>
      </c>
      <c r="M244">
        <v>32</v>
      </c>
    </row>
    <row r="245" spans="1:13" x14ac:dyDescent="0.25">
      <c r="A245">
        <v>3570</v>
      </c>
      <c r="B245" s="12">
        <v>1</v>
      </c>
      <c r="C245" s="12">
        <v>1</v>
      </c>
      <c r="D245" s="12">
        <v>3</v>
      </c>
      <c r="E245">
        <v>980</v>
      </c>
      <c r="F245">
        <v>5</v>
      </c>
      <c r="G245">
        <v>3</v>
      </c>
      <c r="H245">
        <v>980</v>
      </c>
      <c r="I245">
        <v>1</v>
      </c>
      <c r="J245">
        <v>4</v>
      </c>
      <c r="K245" s="11">
        <v>5624.56</v>
      </c>
      <c r="L245" s="11">
        <f t="shared" si="38"/>
        <v>5624.56</v>
      </c>
      <c r="M245">
        <v>32</v>
      </c>
    </row>
    <row r="246" spans="1:13" x14ac:dyDescent="0.25">
      <c r="A246">
        <v>3570</v>
      </c>
      <c r="B246" s="12">
        <v>1</v>
      </c>
      <c r="C246" s="12">
        <v>1</v>
      </c>
      <c r="D246" s="12">
        <v>3</v>
      </c>
      <c r="E246">
        <v>980</v>
      </c>
      <c r="F246">
        <v>5</v>
      </c>
      <c r="G246">
        <v>3</v>
      </c>
      <c r="H246">
        <v>980</v>
      </c>
      <c r="I246">
        <v>1</v>
      </c>
      <c r="J246">
        <v>5</v>
      </c>
      <c r="K246" s="11">
        <v>158.21</v>
      </c>
      <c r="L246" s="11">
        <f t="shared" si="38"/>
        <v>158.21</v>
      </c>
      <c r="M246">
        <v>32</v>
      </c>
    </row>
    <row r="247" spans="1:13" hidden="1" x14ac:dyDescent="0.25">
      <c r="A247">
        <v>3570</v>
      </c>
      <c r="B247" s="12">
        <v>1</v>
      </c>
      <c r="C247" s="12">
        <v>1</v>
      </c>
      <c r="D247" s="12">
        <v>3</v>
      </c>
      <c r="E247">
        <v>980</v>
      </c>
      <c r="F247">
        <v>5</v>
      </c>
      <c r="G247">
        <v>3</v>
      </c>
      <c r="H247">
        <v>980</v>
      </c>
      <c r="I247">
        <v>2</v>
      </c>
      <c r="J247">
        <v>3</v>
      </c>
      <c r="K247" s="11">
        <v>1360.42</v>
      </c>
      <c r="L247" s="11">
        <f t="shared" si="38"/>
        <v>1360.42</v>
      </c>
      <c r="M247">
        <v>33</v>
      </c>
    </row>
    <row r="248" spans="1:13" hidden="1" x14ac:dyDescent="0.25">
      <c r="A248">
        <v>3570</v>
      </c>
      <c r="B248" s="12">
        <v>1</v>
      </c>
      <c r="C248" s="12">
        <v>1</v>
      </c>
      <c r="D248" s="12">
        <v>3</v>
      </c>
      <c r="E248">
        <v>980</v>
      </c>
      <c r="F248">
        <v>5</v>
      </c>
      <c r="G248">
        <v>3</v>
      </c>
      <c r="H248">
        <v>980</v>
      </c>
      <c r="I248">
        <v>2</v>
      </c>
      <c r="J248">
        <v>4</v>
      </c>
      <c r="K248" s="11">
        <v>351.1</v>
      </c>
      <c r="L248" s="11">
        <f t="shared" si="38"/>
        <v>351.1</v>
      </c>
      <c r="M248">
        <v>33</v>
      </c>
    </row>
    <row r="249" spans="1:13" hidden="1" x14ac:dyDescent="0.25">
      <c r="A249">
        <v>3578</v>
      </c>
      <c r="B249" s="12">
        <v>1</v>
      </c>
      <c r="C249" s="12">
        <v>1</v>
      </c>
      <c r="D249" s="12">
        <v>2</v>
      </c>
      <c r="E249">
        <v>980</v>
      </c>
      <c r="F249">
        <v>5</v>
      </c>
      <c r="G249">
        <v>3</v>
      </c>
      <c r="H249">
        <v>980</v>
      </c>
      <c r="I249">
        <v>1</v>
      </c>
      <c r="J249">
        <v>3</v>
      </c>
      <c r="K249" s="11">
        <v>3461624.7</v>
      </c>
      <c r="L249" s="11">
        <f t="shared" si="38"/>
        <v>3461624.7</v>
      </c>
    </row>
    <row r="250" spans="1:13" hidden="1" x14ac:dyDescent="0.25">
      <c r="A250">
        <v>3578</v>
      </c>
      <c r="B250" s="12">
        <v>1</v>
      </c>
      <c r="C250" s="12">
        <v>1</v>
      </c>
      <c r="D250" s="12">
        <v>2</v>
      </c>
      <c r="E250">
        <v>980</v>
      </c>
      <c r="F250">
        <v>5</v>
      </c>
      <c r="G250">
        <v>3</v>
      </c>
      <c r="H250">
        <v>980</v>
      </c>
      <c r="I250">
        <v>1</v>
      </c>
      <c r="J250">
        <v>4</v>
      </c>
      <c r="K250" s="11">
        <v>4983.49</v>
      </c>
      <c r="L250" s="11">
        <f t="shared" si="38"/>
        <v>4983.49</v>
      </c>
    </row>
    <row r="251" spans="1:13" hidden="1" x14ac:dyDescent="0.25">
      <c r="A251">
        <v>3578</v>
      </c>
      <c r="B251" s="12">
        <v>1</v>
      </c>
      <c r="C251" s="12">
        <v>1</v>
      </c>
      <c r="D251" s="12">
        <v>3</v>
      </c>
      <c r="E251">
        <v>980</v>
      </c>
      <c r="F251">
        <v>5</v>
      </c>
      <c r="G251">
        <v>3</v>
      </c>
      <c r="H251">
        <v>980</v>
      </c>
      <c r="I251">
        <v>2</v>
      </c>
      <c r="J251">
        <v>3</v>
      </c>
      <c r="K251" s="11">
        <v>255666.67</v>
      </c>
      <c r="L251" s="11">
        <f t="shared" si="38"/>
        <v>255666.67</v>
      </c>
      <c r="M251">
        <v>33</v>
      </c>
    </row>
    <row r="252" spans="1:13" hidden="1" x14ac:dyDescent="0.25">
      <c r="A252">
        <v>3590</v>
      </c>
      <c r="B252" s="12">
        <v>2</v>
      </c>
      <c r="C252" s="12">
        <v>0</v>
      </c>
      <c r="D252" s="12">
        <v>0</v>
      </c>
      <c r="E252">
        <v>980</v>
      </c>
      <c r="F252">
        <v>5</v>
      </c>
      <c r="G252">
        <v>3</v>
      </c>
      <c r="H252">
        <v>980</v>
      </c>
      <c r="I252">
        <v>1</v>
      </c>
      <c r="J252">
        <v>1</v>
      </c>
      <c r="K252" s="11">
        <v>415740.11</v>
      </c>
      <c r="L252" s="11">
        <f t="shared" ref="L252:L272" si="39">K252*-1</f>
        <v>-415740.11</v>
      </c>
    </row>
    <row r="253" spans="1:13" hidden="1" x14ac:dyDescent="0.25">
      <c r="A253">
        <v>3590</v>
      </c>
      <c r="B253" s="12">
        <v>2</v>
      </c>
      <c r="C253" s="12">
        <v>0</v>
      </c>
      <c r="D253" s="12">
        <v>0</v>
      </c>
      <c r="E253">
        <v>980</v>
      </c>
      <c r="F253">
        <v>5</v>
      </c>
      <c r="G253">
        <v>3</v>
      </c>
      <c r="H253">
        <v>980</v>
      </c>
      <c r="I253">
        <v>1</v>
      </c>
      <c r="J253">
        <v>2</v>
      </c>
      <c r="K253" s="11">
        <v>124.5</v>
      </c>
      <c r="L253" s="11">
        <f t="shared" si="39"/>
        <v>-124.5</v>
      </c>
    </row>
    <row r="254" spans="1:13" hidden="1" x14ac:dyDescent="0.25">
      <c r="A254">
        <v>3590</v>
      </c>
      <c r="B254" s="12">
        <v>2</v>
      </c>
      <c r="C254" s="12">
        <v>0</v>
      </c>
      <c r="D254" s="12">
        <v>0</v>
      </c>
      <c r="E254">
        <v>980</v>
      </c>
      <c r="F254">
        <v>5</v>
      </c>
      <c r="G254">
        <v>3</v>
      </c>
      <c r="H254">
        <v>980</v>
      </c>
      <c r="I254">
        <v>1</v>
      </c>
      <c r="J254">
        <v>3</v>
      </c>
      <c r="K254" s="11">
        <v>1702566.63</v>
      </c>
      <c r="L254" s="11">
        <f t="shared" si="39"/>
        <v>-1702566.63</v>
      </c>
    </row>
    <row r="255" spans="1:13" hidden="1" x14ac:dyDescent="0.25">
      <c r="A255">
        <v>3590</v>
      </c>
      <c r="B255" s="12">
        <v>2</v>
      </c>
      <c r="C255" s="12">
        <v>0</v>
      </c>
      <c r="D255" s="12">
        <v>0</v>
      </c>
      <c r="E255">
        <v>980</v>
      </c>
      <c r="F255">
        <v>5</v>
      </c>
      <c r="G255">
        <v>3</v>
      </c>
      <c r="H255">
        <v>980</v>
      </c>
      <c r="I255">
        <v>1</v>
      </c>
      <c r="J255">
        <v>4</v>
      </c>
      <c r="K255" s="11">
        <v>585837.77</v>
      </c>
      <c r="L255" s="11">
        <f t="shared" si="39"/>
        <v>-585837.77</v>
      </c>
    </row>
    <row r="256" spans="1:13" hidden="1" x14ac:dyDescent="0.25">
      <c r="A256">
        <v>3590</v>
      </c>
      <c r="B256" s="12">
        <v>2</v>
      </c>
      <c r="C256" s="12">
        <v>0</v>
      </c>
      <c r="D256" s="12">
        <v>0</v>
      </c>
      <c r="E256">
        <v>980</v>
      </c>
      <c r="F256">
        <v>5</v>
      </c>
      <c r="G256">
        <v>3</v>
      </c>
      <c r="H256">
        <v>980</v>
      </c>
      <c r="I256">
        <v>1</v>
      </c>
      <c r="J256">
        <v>5</v>
      </c>
      <c r="K256" s="11">
        <v>3.45</v>
      </c>
      <c r="L256" s="11">
        <f t="shared" si="39"/>
        <v>-3.45</v>
      </c>
    </row>
    <row r="257" spans="1:13" hidden="1" x14ac:dyDescent="0.25">
      <c r="A257">
        <v>3599</v>
      </c>
      <c r="B257" s="12">
        <v>2</v>
      </c>
      <c r="C257" s="12">
        <v>1</v>
      </c>
      <c r="D257" s="12">
        <v>2</v>
      </c>
      <c r="E257">
        <v>980</v>
      </c>
      <c r="F257">
        <v>5</v>
      </c>
      <c r="G257">
        <v>3</v>
      </c>
      <c r="H257">
        <v>980</v>
      </c>
      <c r="I257">
        <v>1</v>
      </c>
      <c r="J257">
        <v>1</v>
      </c>
      <c r="K257" s="11">
        <v>1776.75</v>
      </c>
      <c r="L257" s="11">
        <f t="shared" si="39"/>
        <v>-1776.75</v>
      </c>
    </row>
    <row r="258" spans="1:13" hidden="1" x14ac:dyDescent="0.25">
      <c r="A258">
        <v>3599</v>
      </c>
      <c r="B258" s="12">
        <v>2</v>
      </c>
      <c r="C258" s="12">
        <v>1</v>
      </c>
      <c r="D258" s="12">
        <v>2</v>
      </c>
      <c r="E258">
        <v>980</v>
      </c>
      <c r="F258">
        <v>5</v>
      </c>
      <c r="G258">
        <v>3</v>
      </c>
      <c r="H258">
        <v>980</v>
      </c>
      <c r="I258">
        <v>1</v>
      </c>
      <c r="J258">
        <v>2</v>
      </c>
      <c r="K258" s="11">
        <v>11.92</v>
      </c>
      <c r="L258" s="11">
        <f t="shared" si="39"/>
        <v>-11.92</v>
      </c>
    </row>
    <row r="259" spans="1:13" hidden="1" x14ac:dyDescent="0.25">
      <c r="A259">
        <v>3599</v>
      </c>
      <c r="B259" s="12">
        <v>2</v>
      </c>
      <c r="C259" s="12">
        <v>1</v>
      </c>
      <c r="D259" s="12">
        <v>2</v>
      </c>
      <c r="E259">
        <v>980</v>
      </c>
      <c r="F259">
        <v>5</v>
      </c>
      <c r="G259">
        <v>3</v>
      </c>
      <c r="H259">
        <v>980</v>
      </c>
      <c r="I259">
        <v>1</v>
      </c>
      <c r="J259">
        <v>3</v>
      </c>
      <c r="K259" s="11">
        <v>650632.01</v>
      </c>
      <c r="L259" s="11">
        <f t="shared" si="39"/>
        <v>-650632.01</v>
      </c>
    </row>
    <row r="260" spans="1:13" hidden="1" x14ac:dyDescent="0.25">
      <c r="A260">
        <v>3599</v>
      </c>
      <c r="B260" s="12">
        <v>2</v>
      </c>
      <c r="C260" s="12">
        <v>1</v>
      </c>
      <c r="D260" s="12">
        <v>2</v>
      </c>
      <c r="E260">
        <v>980</v>
      </c>
      <c r="F260">
        <v>5</v>
      </c>
      <c r="G260">
        <v>3</v>
      </c>
      <c r="H260">
        <v>980</v>
      </c>
      <c r="I260">
        <v>1</v>
      </c>
      <c r="J260">
        <v>4</v>
      </c>
      <c r="K260" s="11">
        <v>357.73</v>
      </c>
      <c r="L260" s="11">
        <f t="shared" si="39"/>
        <v>-357.73</v>
      </c>
    </row>
    <row r="261" spans="1:13" hidden="1" x14ac:dyDescent="0.25">
      <c r="A261">
        <v>3599</v>
      </c>
      <c r="B261" s="12">
        <v>2</v>
      </c>
      <c r="C261" s="12">
        <v>1</v>
      </c>
      <c r="D261" s="12">
        <v>2</v>
      </c>
      <c r="E261">
        <v>980</v>
      </c>
      <c r="F261">
        <v>5</v>
      </c>
      <c r="G261">
        <v>3</v>
      </c>
      <c r="H261">
        <v>980</v>
      </c>
      <c r="I261">
        <v>1</v>
      </c>
      <c r="J261">
        <v>5</v>
      </c>
      <c r="K261" s="11">
        <v>13.41</v>
      </c>
      <c r="L261" s="11">
        <f t="shared" si="39"/>
        <v>-13.41</v>
      </c>
    </row>
    <row r="262" spans="1:13" hidden="1" x14ac:dyDescent="0.25">
      <c r="A262">
        <v>3599</v>
      </c>
      <c r="B262" s="12">
        <v>2</v>
      </c>
      <c r="C262" s="12">
        <v>1</v>
      </c>
      <c r="D262" s="12">
        <v>3</v>
      </c>
      <c r="E262">
        <v>980</v>
      </c>
      <c r="F262">
        <v>5</v>
      </c>
      <c r="G262">
        <v>3</v>
      </c>
      <c r="H262">
        <v>980</v>
      </c>
      <c r="I262">
        <v>1</v>
      </c>
      <c r="J262">
        <v>3</v>
      </c>
      <c r="K262" s="11">
        <v>1151308.7</v>
      </c>
      <c r="L262" s="11">
        <f t="shared" si="39"/>
        <v>-1151308.7</v>
      </c>
      <c r="M262" t="s">
        <v>473</v>
      </c>
    </row>
    <row r="263" spans="1:13" hidden="1" x14ac:dyDescent="0.25">
      <c r="A263">
        <v>3599</v>
      </c>
      <c r="B263" s="12">
        <v>2</v>
      </c>
      <c r="C263" s="12">
        <v>1</v>
      </c>
      <c r="D263" s="12">
        <v>3</v>
      </c>
      <c r="E263">
        <v>980</v>
      </c>
      <c r="F263">
        <v>5</v>
      </c>
      <c r="G263">
        <v>3</v>
      </c>
      <c r="H263">
        <v>980</v>
      </c>
      <c r="I263">
        <v>1</v>
      </c>
      <c r="J263">
        <v>4</v>
      </c>
      <c r="K263" s="11">
        <v>3270.11</v>
      </c>
      <c r="L263" s="11">
        <f t="shared" si="39"/>
        <v>-3270.11</v>
      </c>
      <c r="M263" t="s">
        <v>473</v>
      </c>
    </row>
    <row r="264" spans="1:13" hidden="1" x14ac:dyDescent="0.25">
      <c r="A264">
        <v>3599</v>
      </c>
      <c r="B264" s="12">
        <v>2</v>
      </c>
      <c r="C264" s="12">
        <v>1</v>
      </c>
      <c r="D264" s="12">
        <v>3</v>
      </c>
      <c r="E264">
        <v>980</v>
      </c>
      <c r="F264">
        <v>5</v>
      </c>
      <c r="G264">
        <v>3</v>
      </c>
      <c r="H264">
        <v>980</v>
      </c>
      <c r="I264">
        <v>1</v>
      </c>
      <c r="J264">
        <v>5</v>
      </c>
      <c r="K264" s="11">
        <v>75.94</v>
      </c>
      <c r="L264" s="11">
        <f t="shared" si="39"/>
        <v>-75.94</v>
      </c>
      <c r="M264" t="s">
        <v>473</v>
      </c>
    </row>
    <row r="265" spans="1:13" hidden="1" x14ac:dyDescent="0.25">
      <c r="A265">
        <v>3599</v>
      </c>
      <c r="B265" s="12">
        <v>2</v>
      </c>
      <c r="C265" s="12">
        <v>1</v>
      </c>
      <c r="D265" s="12">
        <v>3</v>
      </c>
      <c r="E265">
        <v>980</v>
      </c>
      <c r="F265">
        <v>5</v>
      </c>
      <c r="G265">
        <v>3</v>
      </c>
      <c r="H265">
        <v>980</v>
      </c>
      <c r="I265">
        <v>2</v>
      </c>
      <c r="J265">
        <v>3</v>
      </c>
      <c r="K265" s="11">
        <v>255666.67</v>
      </c>
      <c r="L265" s="11">
        <f t="shared" si="39"/>
        <v>-255666.67</v>
      </c>
      <c r="M265" t="s">
        <v>473</v>
      </c>
    </row>
    <row r="266" spans="1:13" hidden="1" x14ac:dyDescent="0.25">
      <c r="A266">
        <v>3690</v>
      </c>
      <c r="B266" s="12">
        <v>2</v>
      </c>
      <c r="C266" s="12">
        <v>2</v>
      </c>
      <c r="D266" s="12">
        <v>0</v>
      </c>
      <c r="E266">
        <v>840</v>
      </c>
      <c r="F266">
        <v>5</v>
      </c>
      <c r="G266">
        <v>3</v>
      </c>
      <c r="H266">
        <v>840</v>
      </c>
      <c r="I266">
        <v>1</v>
      </c>
      <c r="J266">
        <v>3</v>
      </c>
      <c r="K266" s="11">
        <v>1829.84</v>
      </c>
      <c r="L266" s="11">
        <f t="shared" si="39"/>
        <v>-1829.84</v>
      </c>
    </row>
    <row r="267" spans="1:13" hidden="1" x14ac:dyDescent="0.25">
      <c r="A267">
        <v>3690</v>
      </c>
      <c r="B267" s="12">
        <v>2</v>
      </c>
      <c r="C267" s="12">
        <v>2</v>
      </c>
      <c r="D267" s="12">
        <v>0</v>
      </c>
      <c r="E267">
        <v>980</v>
      </c>
      <c r="F267">
        <v>5</v>
      </c>
      <c r="G267">
        <v>3</v>
      </c>
      <c r="H267">
        <v>980</v>
      </c>
      <c r="I267">
        <v>1</v>
      </c>
      <c r="J267">
        <v>1</v>
      </c>
      <c r="K267" s="11">
        <v>243.68</v>
      </c>
      <c r="L267" s="11">
        <f t="shared" si="39"/>
        <v>-243.68</v>
      </c>
    </row>
    <row r="268" spans="1:13" hidden="1" x14ac:dyDescent="0.25">
      <c r="A268">
        <v>3690</v>
      </c>
      <c r="B268" s="12">
        <v>2</v>
      </c>
      <c r="C268" s="12">
        <v>2</v>
      </c>
      <c r="D268" s="12">
        <v>0</v>
      </c>
      <c r="E268">
        <v>980</v>
      </c>
      <c r="F268">
        <v>5</v>
      </c>
      <c r="G268">
        <v>3</v>
      </c>
      <c r="H268">
        <v>980</v>
      </c>
      <c r="I268">
        <v>1</v>
      </c>
      <c r="J268">
        <v>3</v>
      </c>
      <c r="K268" s="11">
        <v>338120.52</v>
      </c>
      <c r="L268" s="11">
        <f t="shared" si="39"/>
        <v>-338120.52</v>
      </c>
    </row>
    <row r="269" spans="1:13" hidden="1" x14ac:dyDescent="0.25">
      <c r="A269">
        <v>3690</v>
      </c>
      <c r="B269" s="12">
        <v>2</v>
      </c>
      <c r="C269" s="12">
        <v>2</v>
      </c>
      <c r="D269" s="12">
        <v>0</v>
      </c>
      <c r="E269">
        <v>980</v>
      </c>
      <c r="F269">
        <v>5</v>
      </c>
      <c r="G269">
        <v>3</v>
      </c>
      <c r="H269">
        <v>980</v>
      </c>
      <c r="I269">
        <v>1</v>
      </c>
      <c r="J269">
        <v>4</v>
      </c>
      <c r="K269" s="11">
        <v>7876.16</v>
      </c>
      <c r="L269" s="11">
        <f t="shared" si="39"/>
        <v>-7876.16</v>
      </c>
    </row>
    <row r="270" spans="1:13" hidden="1" x14ac:dyDescent="0.25">
      <c r="A270">
        <v>3692</v>
      </c>
      <c r="B270" s="12">
        <v>2</v>
      </c>
      <c r="C270" s="12">
        <v>4</v>
      </c>
      <c r="D270" s="12">
        <v>0</v>
      </c>
      <c r="E270">
        <v>980</v>
      </c>
      <c r="F270">
        <v>5</v>
      </c>
      <c r="G270">
        <v>3</v>
      </c>
      <c r="H270">
        <v>980</v>
      </c>
      <c r="I270">
        <v>1</v>
      </c>
      <c r="J270">
        <v>3</v>
      </c>
      <c r="K270" s="11">
        <v>65495.71</v>
      </c>
      <c r="L270" s="11">
        <f t="shared" si="39"/>
        <v>-65495.71</v>
      </c>
    </row>
    <row r="271" spans="1:13" hidden="1" x14ac:dyDescent="0.25">
      <c r="A271">
        <v>3692</v>
      </c>
      <c r="B271" s="12">
        <v>2</v>
      </c>
      <c r="C271" s="12">
        <v>4</v>
      </c>
      <c r="D271" s="12">
        <v>0</v>
      </c>
      <c r="E271">
        <v>980</v>
      </c>
      <c r="F271">
        <v>5</v>
      </c>
      <c r="G271">
        <v>3</v>
      </c>
      <c r="H271">
        <v>980</v>
      </c>
      <c r="I271">
        <v>1</v>
      </c>
      <c r="J271">
        <v>5</v>
      </c>
      <c r="K271" s="11">
        <v>26145.24</v>
      </c>
      <c r="L271" s="11">
        <f t="shared" si="39"/>
        <v>-26145.24</v>
      </c>
    </row>
    <row r="272" spans="1:13" hidden="1" x14ac:dyDescent="0.25">
      <c r="A272">
        <v>3692</v>
      </c>
      <c r="B272" s="12">
        <v>2</v>
      </c>
      <c r="C272" s="12">
        <v>4</v>
      </c>
      <c r="D272" s="12">
        <v>0</v>
      </c>
      <c r="E272">
        <v>980</v>
      </c>
      <c r="F272">
        <v>9</v>
      </c>
      <c r="G272">
        <v>3</v>
      </c>
      <c r="H272">
        <v>980</v>
      </c>
      <c r="I272">
        <v>2</v>
      </c>
      <c r="J272">
        <v>3</v>
      </c>
      <c r="K272" s="11">
        <v>41850.199999999997</v>
      </c>
      <c r="L272" s="11">
        <f t="shared" si="39"/>
        <v>-41850.199999999997</v>
      </c>
    </row>
    <row r="273" spans="1:12" hidden="1" x14ac:dyDescent="0.25">
      <c r="A273">
        <v>3739</v>
      </c>
      <c r="B273" s="12">
        <v>1</v>
      </c>
      <c r="C273" s="12">
        <v>0</v>
      </c>
      <c r="D273" s="12">
        <v>0</v>
      </c>
      <c r="E273">
        <v>840</v>
      </c>
      <c r="F273">
        <v>5</v>
      </c>
      <c r="G273">
        <v>3</v>
      </c>
      <c r="H273">
        <v>840</v>
      </c>
      <c r="I273">
        <v>1</v>
      </c>
      <c r="J273">
        <v>1</v>
      </c>
      <c r="K273" s="11">
        <v>772978.86</v>
      </c>
      <c r="L273" s="11">
        <f t="shared" ref="L273:L275" si="40">K273</f>
        <v>772978.86</v>
      </c>
    </row>
    <row r="274" spans="1:12" hidden="1" x14ac:dyDescent="0.25">
      <c r="A274">
        <v>3739</v>
      </c>
      <c r="B274" s="12">
        <v>1</v>
      </c>
      <c r="C274" s="12">
        <v>0</v>
      </c>
      <c r="D274" s="12">
        <v>0</v>
      </c>
      <c r="E274">
        <v>978</v>
      </c>
      <c r="F274">
        <v>5</v>
      </c>
      <c r="G274">
        <v>3</v>
      </c>
      <c r="H274">
        <v>978</v>
      </c>
      <c r="I274">
        <v>1</v>
      </c>
      <c r="J274">
        <v>1</v>
      </c>
      <c r="K274" s="11">
        <v>61774.559999999998</v>
      </c>
      <c r="L274" s="11">
        <f t="shared" si="40"/>
        <v>61774.559999999998</v>
      </c>
    </row>
    <row r="275" spans="1:12" hidden="1" x14ac:dyDescent="0.25">
      <c r="A275">
        <v>3739</v>
      </c>
      <c r="B275" s="12">
        <v>1</v>
      </c>
      <c r="C275" s="12">
        <v>0</v>
      </c>
      <c r="D275" s="12">
        <v>0</v>
      </c>
      <c r="E275">
        <v>980</v>
      </c>
      <c r="F275">
        <v>5</v>
      </c>
      <c r="G275">
        <v>3</v>
      </c>
      <c r="H275">
        <v>980</v>
      </c>
      <c r="I275">
        <v>1</v>
      </c>
      <c r="J275">
        <v>1</v>
      </c>
      <c r="K275" s="11">
        <v>91085.17</v>
      </c>
      <c r="L275" s="11">
        <f t="shared" si="40"/>
        <v>91085.17</v>
      </c>
    </row>
    <row r="276" spans="1:12" hidden="1" x14ac:dyDescent="0.25">
      <c r="A276">
        <v>3739</v>
      </c>
      <c r="B276" s="12">
        <v>2</v>
      </c>
      <c r="C276" s="12">
        <v>0</v>
      </c>
      <c r="D276" s="12">
        <v>0</v>
      </c>
      <c r="E276">
        <v>980</v>
      </c>
      <c r="F276">
        <v>5</v>
      </c>
      <c r="G276">
        <v>3</v>
      </c>
      <c r="H276">
        <v>980</v>
      </c>
      <c r="I276">
        <v>1</v>
      </c>
      <c r="J276">
        <v>1</v>
      </c>
      <c r="K276" s="11">
        <v>4298409.8899999997</v>
      </c>
      <c r="L276" s="11">
        <f t="shared" ref="L276:L278" si="41">K276*-1</f>
        <v>-4298409.8899999997</v>
      </c>
    </row>
    <row r="277" spans="1:12" hidden="1" x14ac:dyDescent="0.25">
      <c r="A277">
        <v>3739</v>
      </c>
      <c r="B277" s="12">
        <v>2</v>
      </c>
      <c r="C277" s="12">
        <v>0</v>
      </c>
      <c r="D277" s="12">
        <v>0</v>
      </c>
      <c r="E277">
        <v>980</v>
      </c>
      <c r="F277">
        <v>5</v>
      </c>
      <c r="G277">
        <v>3</v>
      </c>
      <c r="H277">
        <v>980</v>
      </c>
      <c r="I277">
        <v>1</v>
      </c>
      <c r="J277">
        <v>3</v>
      </c>
      <c r="K277" s="11">
        <v>556557.01</v>
      </c>
      <c r="L277" s="11">
        <f t="shared" si="41"/>
        <v>-556557.01</v>
      </c>
    </row>
    <row r="278" spans="1:12" hidden="1" x14ac:dyDescent="0.25">
      <c r="A278">
        <v>3739</v>
      </c>
      <c r="B278" s="12">
        <v>2</v>
      </c>
      <c r="C278" s="12">
        <v>0</v>
      </c>
      <c r="D278" s="12">
        <v>0</v>
      </c>
      <c r="E278">
        <v>980</v>
      </c>
      <c r="F278">
        <v>5</v>
      </c>
      <c r="G278">
        <v>3</v>
      </c>
      <c r="H278">
        <v>980</v>
      </c>
      <c r="I278">
        <v>1</v>
      </c>
      <c r="J278">
        <v>4</v>
      </c>
      <c r="K278" s="11">
        <v>10032.69</v>
      </c>
      <c r="L278" s="11">
        <f t="shared" si="41"/>
        <v>-10032.69</v>
      </c>
    </row>
    <row r="279" spans="1:12" hidden="1" x14ac:dyDescent="0.25">
      <c r="A279">
        <v>4400</v>
      </c>
      <c r="B279" s="12">
        <v>1</v>
      </c>
      <c r="C279" s="12">
        <v>0</v>
      </c>
      <c r="D279" s="12">
        <v>0</v>
      </c>
      <c r="E279">
        <v>980</v>
      </c>
      <c r="F279">
        <v>5</v>
      </c>
      <c r="G279">
        <v>3</v>
      </c>
      <c r="H279">
        <v>980</v>
      </c>
      <c r="I279">
        <v>0</v>
      </c>
      <c r="J279">
        <v>1</v>
      </c>
      <c r="K279" s="11">
        <v>54184726.560000002</v>
      </c>
      <c r="L279" s="11">
        <f>K279</f>
        <v>54184726.560000002</v>
      </c>
    </row>
    <row r="280" spans="1:12" hidden="1" x14ac:dyDescent="0.25">
      <c r="A280">
        <v>4409</v>
      </c>
      <c r="B280" s="12">
        <v>2</v>
      </c>
      <c r="C280" s="12">
        <v>0</v>
      </c>
      <c r="D280" s="12">
        <v>0</v>
      </c>
      <c r="E280">
        <v>980</v>
      </c>
      <c r="F280">
        <v>5</v>
      </c>
      <c r="G280">
        <v>3</v>
      </c>
      <c r="H280">
        <v>980</v>
      </c>
      <c r="I280">
        <v>0</v>
      </c>
      <c r="J280">
        <v>1</v>
      </c>
      <c r="K280" s="11">
        <v>25616981.52</v>
      </c>
      <c r="L280" s="11">
        <f>K280*-1</f>
        <v>-25616981.52</v>
      </c>
    </row>
    <row r="281" spans="1:12" hidden="1" x14ac:dyDescent="0.25">
      <c r="A281">
        <v>4410</v>
      </c>
      <c r="B281" s="12">
        <v>1</v>
      </c>
      <c r="C281" s="12">
        <v>0</v>
      </c>
      <c r="D281" s="12">
        <v>0</v>
      </c>
      <c r="E281">
        <v>980</v>
      </c>
      <c r="F281">
        <v>5</v>
      </c>
      <c r="G281">
        <v>3</v>
      </c>
      <c r="H281">
        <v>980</v>
      </c>
      <c r="I281">
        <v>0</v>
      </c>
      <c r="J281">
        <v>1</v>
      </c>
      <c r="K281" s="11">
        <v>282019600</v>
      </c>
      <c r="L281" s="11">
        <f t="shared" ref="L281:L283" si="42">K281</f>
        <v>282019600</v>
      </c>
    </row>
    <row r="282" spans="1:12" hidden="1" x14ac:dyDescent="0.25">
      <c r="A282">
        <v>4430</v>
      </c>
      <c r="B282" s="12">
        <v>1</v>
      </c>
      <c r="C282" s="12">
        <v>0</v>
      </c>
      <c r="D282" s="12">
        <v>0</v>
      </c>
      <c r="E282">
        <v>980</v>
      </c>
      <c r="F282">
        <v>5</v>
      </c>
      <c r="G282">
        <v>3</v>
      </c>
      <c r="H282">
        <v>980</v>
      </c>
      <c r="I282">
        <v>0</v>
      </c>
      <c r="J282">
        <v>1</v>
      </c>
      <c r="K282" s="11">
        <v>446500</v>
      </c>
      <c r="L282" s="11">
        <f t="shared" si="42"/>
        <v>446500</v>
      </c>
    </row>
    <row r="283" spans="1:12" hidden="1" x14ac:dyDescent="0.25">
      <c r="A283">
        <v>4500</v>
      </c>
      <c r="B283" s="12">
        <v>1</v>
      </c>
      <c r="C283" s="12">
        <v>0</v>
      </c>
      <c r="D283" s="12">
        <v>0</v>
      </c>
      <c r="E283">
        <v>980</v>
      </c>
      <c r="F283">
        <v>5</v>
      </c>
      <c r="G283">
        <v>3</v>
      </c>
      <c r="H283">
        <v>980</v>
      </c>
      <c r="I283">
        <v>0</v>
      </c>
      <c r="J283">
        <v>1</v>
      </c>
      <c r="K283" s="11">
        <v>10264759.49</v>
      </c>
      <c r="L283" s="11">
        <f t="shared" si="42"/>
        <v>10264759.49</v>
      </c>
    </row>
    <row r="284" spans="1:12" hidden="1" x14ac:dyDescent="0.25">
      <c r="A284">
        <v>4509</v>
      </c>
      <c r="B284" s="12">
        <v>2</v>
      </c>
      <c r="C284" s="12">
        <v>0</v>
      </c>
      <c r="D284" s="12">
        <v>0</v>
      </c>
      <c r="E284">
        <v>980</v>
      </c>
      <c r="F284">
        <v>5</v>
      </c>
      <c r="G284">
        <v>3</v>
      </c>
      <c r="H284">
        <v>980</v>
      </c>
      <c r="I284">
        <v>0</v>
      </c>
      <c r="J284">
        <v>1</v>
      </c>
      <c r="K284" s="11">
        <v>6979888.4199999999</v>
      </c>
      <c r="L284" s="11">
        <f>K284*-1</f>
        <v>-6979888.4199999999</v>
      </c>
    </row>
    <row r="285" spans="1:12" hidden="1" x14ac:dyDescent="0.25">
      <c r="A285">
        <v>4530</v>
      </c>
      <c r="B285" s="12">
        <v>1</v>
      </c>
      <c r="C285" s="12">
        <v>0</v>
      </c>
      <c r="D285" s="12">
        <v>0</v>
      </c>
      <c r="E285">
        <v>980</v>
      </c>
      <c r="F285">
        <v>5</v>
      </c>
      <c r="G285">
        <v>3</v>
      </c>
      <c r="H285">
        <v>980</v>
      </c>
      <c r="I285">
        <v>0</v>
      </c>
      <c r="J285">
        <v>1</v>
      </c>
      <c r="K285" s="11">
        <v>118965.28</v>
      </c>
      <c r="L285" s="11">
        <f t="shared" ref="L285:L289" si="43">K285</f>
        <v>118965.28</v>
      </c>
    </row>
    <row r="286" spans="1:12" hidden="1" x14ac:dyDescent="0.25">
      <c r="A286">
        <v>9000</v>
      </c>
      <c r="B286" s="12">
        <v>1</v>
      </c>
      <c r="C286" s="12">
        <v>2</v>
      </c>
      <c r="D286" s="12">
        <v>0</v>
      </c>
      <c r="E286">
        <v>840</v>
      </c>
      <c r="F286">
        <v>5</v>
      </c>
      <c r="G286">
        <v>3</v>
      </c>
      <c r="H286">
        <v>840</v>
      </c>
      <c r="I286">
        <v>1</v>
      </c>
      <c r="J286">
        <v>3</v>
      </c>
      <c r="K286" s="11">
        <v>8881533.2200000007</v>
      </c>
      <c r="L286" s="11">
        <f t="shared" si="43"/>
        <v>8881533.2200000007</v>
      </c>
    </row>
    <row r="287" spans="1:12" hidden="1" x14ac:dyDescent="0.25">
      <c r="A287">
        <v>9000</v>
      </c>
      <c r="B287" s="12">
        <v>1</v>
      </c>
      <c r="C287" s="12">
        <v>2</v>
      </c>
      <c r="D287" s="12">
        <v>0</v>
      </c>
      <c r="E287">
        <v>980</v>
      </c>
      <c r="F287">
        <v>5</v>
      </c>
      <c r="G287">
        <v>3</v>
      </c>
      <c r="H287">
        <v>980</v>
      </c>
      <c r="I287">
        <v>1</v>
      </c>
      <c r="J287">
        <v>1</v>
      </c>
      <c r="K287" s="11">
        <v>994098.98</v>
      </c>
      <c r="L287" s="11">
        <f t="shared" si="43"/>
        <v>994098.98</v>
      </c>
    </row>
    <row r="288" spans="1:12" hidden="1" x14ac:dyDescent="0.25">
      <c r="A288">
        <v>9000</v>
      </c>
      <c r="B288" s="12">
        <v>1</v>
      </c>
      <c r="C288" s="12">
        <v>2</v>
      </c>
      <c r="D288" s="12">
        <v>0</v>
      </c>
      <c r="E288">
        <v>980</v>
      </c>
      <c r="F288">
        <v>5</v>
      </c>
      <c r="G288">
        <v>3</v>
      </c>
      <c r="H288">
        <v>980</v>
      </c>
      <c r="I288">
        <v>1</v>
      </c>
      <c r="J288">
        <v>3</v>
      </c>
      <c r="K288" s="11">
        <v>884641587.08000004</v>
      </c>
      <c r="L288" s="11">
        <f t="shared" si="43"/>
        <v>884641587.08000004</v>
      </c>
    </row>
    <row r="289" spans="1:12" hidden="1" x14ac:dyDescent="0.25">
      <c r="A289">
        <v>9000</v>
      </c>
      <c r="B289" s="12">
        <v>1</v>
      </c>
      <c r="C289" s="12">
        <v>2</v>
      </c>
      <c r="D289" s="12">
        <v>0</v>
      </c>
      <c r="E289">
        <v>980</v>
      </c>
      <c r="F289">
        <v>5</v>
      </c>
      <c r="G289">
        <v>3</v>
      </c>
      <c r="H289">
        <v>980</v>
      </c>
      <c r="I289">
        <v>1</v>
      </c>
      <c r="J289">
        <v>4</v>
      </c>
      <c r="K289" s="11">
        <v>17384897.690000001</v>
      </c>
      <c r="L289" s="11">
        <f t="shared" si="43"/>
        <v>17384897.690000001</v>
      </c>
    </row>
    <row r="290" spans="1:12" hidden="1" x14ac:dyDescent="0.25">
      <c r="A290">
        <v>9031</v>
      </c>
      <c r="B290" s="12">
        <v>2</v>
      </c>
      <c r="C290" s="12">
        <v>0</v>
      </c>
      <c r="D290" s="12">
        <v>9</v>
      </c>
      <c r="E290">
        <v>840</v>
      </c>
      <c r="F290">
        <v>9</v>
      </c>
      <c r="G290">
        <v>3</v>
      </c>
      <c r="H290">
        <v>840</v>
      </c>
      <c r="I290">
        <v>1</v>
      </c>
      <c r="J290">
        <v>3</v>
      </c>
      <c r="K290" s="11">
        <v>529074948.00999999</v>
      </c>
      <c r="L290" s="11">
        <f t="shared" ref="L290:L300" si="44">K290*-1</f>
        <v>-529074948.00999999</v>
      </c>
    </row>
    <row r="291" spans="1:12" hidden="1" x14ac:dyDescent="0.25">
      <c r="A291">
        <v>9031</v>
      </c>
      <c r="B291" s="12">
        <v>2</v>
      </c>
      <c r="C291" s="12">
        <v>0</v>
      </c>
      <c r="D291" s="12">
        <v>9</v>
      </c>
      <c r="E291">
        <v>840</v>
      </c>
      <c r="F291">
        <v>9</v>
      </c>
      <c r="G291">
        <v>3</v>
      </c>
      <c r="H291">
        <v>840</v>
      </c>
      <c r="I291">
        <v>1</v>
      </c>
      <c r="J291">
        <v>4</v>
      </c>
      <c r="K291" s="11">
        <v>21513931.75</v>
      </c>
      <c r="L291" s="11">
        <f t="shared" si="44"/>
        <v>-21513931.75</v>
      </c>
    </row>
    <row r="292" spans="1:12" hidden="1" x14ac:dyDescent="0.25">
      <c r="A292">
        <v>9031</v>
      </c>
      <c r="B292" s="12">
        <v>2</v>
      </c>
      <c r="C292" s="12">
        <v>0</v>
      </c>
      <c r="D292" s="12">
        <v>9</v>
      </c>
      <c r="E292">
        <v>840</v>
      </c>
      <c r="F292">
        <v>9</v>
      </c>
      <c r="G292">
        <v>3</v>
      </c>
      <c r="H292">
        <v>840</v>
      </c>
      <c r="I292">
        <v>1</v>
      </c>
      <c r="J292">
        <v>5</v>
      </c>
      <c r="K292" s="11">
        <v>2860336.65</v>
      </c>
      <c r="L292" s="11">
        <f t="shared" si="44"/>
        <v>-2860336.65</v>
      </c>
    </row>
    <row r="293" spans="1:12" hidden="1" x14ac:dyDescent="0.25">
      <c r="A293">
        <v>9031</v>
      </c>
      <c r="B293" s="12">
        <v>2</v>
      </c>
      <c r="C293" s="12">
        <v>0</v>
      </c>
      <c r="D293" s="12">
        <v>9</v>
      </c>
      <c r="E293">
        <v>978</v>
      </c>
      <c r="F293">
        <v>9</v>
      </c>
      <c r="G293">
        <v>3</v>
      </c>
      <c r="H293">
        <v>978</v>
      </c>
      <c r="I293">
        <v>1</v>
      </c>
      <c r="J293">
        <v>3</v>
      </c>
      <c r="K293" s="11">
        <v>136633556.30000001</v>
      </c>
      <c r="L293" s="11">
        <f t="shared" si="44"/>
        <v>-136633556.30000001</v>
      </c>
    </row>
    <row r="294" spans="1:12" hidden="1" x14ac:dyDescent="0.25">
      <c r="A294">
        <v>9031</v>
      </c>
      <c r="B294" s="12">
        <v>2</v>
      </c>
      <c r="C294" s="12">
        <v>0</v>
      </c>
      <c r="D294" s="12">
        <v>9</v>
      </c>
      <c r="E294">
        <v>980</v>
      </c>
      <c r="F294">
        <v>9</v>
      </c>
      <c r="G294">
        <v>3</v>
      </c>
      <c r="H294">
        <v>980</v>
      </c>
      <c r="I294">
        <v>1</v>
      </c>
      <c r="J294">
        <v>3</v>
      </c>
      <c r="K294" s="11">
        <v>284340717.06999999</v>
      </c>
      <c r="L294" s="11">
        <f t="shared" si="44"/>
        <v>-284340717.06999999</v>
      </c>
    </row>
    <row r="295" spans="1:12" hidden="1" x14ac:dyDescent="0.25">
      <c r="A295">
        <v>9031</v>
      </c>
      <c r="B295" s="12">
        <v>2</v>
      </c>
      <c r="C295" s="12">
        <v>0</v>
      </c>
      <c r="D295" s="12">
        <v>9</v>
      </c>
      <c r="E295">
        <v>980</v>
      </c>
      <c r="F295">
        <v>9</v>
      </c>
      <c r="G295">
        <v>3</v>
      </c>
      <c r="H295">
        <v>980</v>
      </c>
      <c r="I295">
        <v>1</v>
      </c>
      <c r="J295">
        <v>4</v>
      </c>
      <c r="K295" s="11">
        <v>41519159.280000001</v>
      </c>
      <c r="L295" s="11">
        <f t="shared" si="44"/>
        <v>-41519159.280000001</v>
      </c>
    </row>
    <row r="296" spans="1:12" hidden="1" x14ac:dyDescent="0.25">
      <c r="A296">
        <v>9031</v>
      </c>
      <c r="B296" s="12">
        <v>2</v>
      </c>
      <c r="C296" s="12">
        <v>0</v>
      </c>
      <c r="D296" s="12">
        <v>9</v>
      </c>
      <c r="E296">
        <v>980</v>
      </c>
      <c r="F296">
        <v>9</v>
      </c>
      <c r="G296">
        <v>3</v>
      </c>
      <c r="H296">
        <v>980</v>
      </c>
      <c r="I296">
        <v>1</v>
      </c>
      <c r="J296">
        <v>5</v>
      </c>
      <c r="K296" s="11">
        <v>40903603</v>
      </c>
      <c r="L296" s="11">
        <f t="shared" si="44"/>
        <v>-40903603</v>
      </c>
    </row>
    <row r="297" spans="1:12" hidden="1" x14ac:dyDescent="0.25">
      <c r="A297">
        <v>9036</v>
      </c>
      <c r="B297" s="12">
        <v>2</v>
      </c>
      <c r="C297" s="12">
        <v>0</v>
      </c>
      <c r="D297" s="12">
        <v>1</v>
      </c>
      <c r="E297">
        <v>980</v>
      </c>
      <c r="F297">
        <v>5</v>
      </c>
      <c r="G297">
        <v>3</v>
      </c>
      <c r="H297">
        <v>980</v>
      </c>
      <c r="I297">
        <v>1</v>
      </c>
      <c r="J297">
        <v>3</v>
      </c>
      <c r="K297" s="11">
        <v>88538.37</v>
      </c>
      <c r="L297" s="11">
        <f t="shared" si="44"/>
        <v>-88538.37</v>
      </c>
    </row>
    <row r="298" spans="1:12" hidden="1" x14ac:dyDescent="0.25">
      <c r="A298">
        <v>9036</v>
      </c>
      <c r="B298" s="12">
        <v>2</v>
      </c>
      <c r="C298" s="12">
        <v>0</v>
      </c>
      <c r="D298" s="12">
        <v>9</v>
      </c>
      <c r="E298">
        <v>840</v>
      </c>
      <c r="F298">
        <v>9</v>
      </c>
      <c r="G298">
        <v>3</v>
      </c>
      <c r="H298">
        <v>840</v>
      </c>
      <c r="I298">
        <v>1</v>
      </c>
      <c r="J298">
        <v>3</v>
      </c>
      <c r="K298" s="11">
        <v>17763066.440000001</v>
      </c>
      <c r="L298" s="11">
        <f t="shared" si="44"/>
        <v>-17763066.440000001</v>
      </c>
    </row>
    <row r="299" spans="1:12" hidden="1" x14ac:dyDescent="0.25">
      <c r="A299">
        <v>9036</v>
      </c>
      <c r="B299" s="12">
        <v>2</v>
      </c>
      <c r="C299" s="12">
        <v>0</v>
      </c>
      <c r="D299" s="12">
        <v>9</v>
      </c>
      <c r="E299">
        <v>980</v>
      </c>
      <c r="F299">
        <v>9</v>
      </c>
      <c r="G299">
        <v>3</v>
      </c>
      <c r="H299">
        <v>980</v>
      </c>
      <c r="I299">
        <v>1</v>
      </c>
      <c r="J299">
        <v>1</v>
      </c>
      <c r="K299" s="11">
        <v>802198.98</v>
      </c>
      <c r="L299" s="11">
        <f t="shared" si="44"/>
        <v>-802198.98</v>
      </c>
    </row>
    <row r="300" spans="1:12" hidden="1" x14ac:dyDescent="0.25">
      <c r="A300">
        <v>9036</v>
      </c>
      <c r="B300" s="12">
        <v>2</v>
      </c>
      <c r="C300" s="12">
        <v>0</v>
      </c>
      <c r="D300" s="12">
        <v>9</v>
      </c>
      <c r="E300">
        <v>980</v>
      </c>
      <c r="F300">
        <v>9</v>
      </c>
      <c r="G300">
        <v>3</v>
      </c>
      <c r="H300">
        <v>980</v>
      </c>
      <c r="I300">
        <v>1</v>
      </c>
      <c r="J300">
        <v>3</v>
      </c>
      <c r="K300" s="11">
        <v>634426754.84000003</v>
      </c>
      <c r="L300" s="11">
        <f t="shared" si="44"/>
        <v>-634426754.84000003</v>
      </c>
    </row>
    <row r="301" spans="1:12" hidden="1" x14ac:dyDescent="0.25">
      <c r="A301">
        <v>9122</v>
      </c>
      <c r="B301" s="12">
        <v>1</v>
      </c>
      <c r="C301" s="12">
        <v>3</v>
      </c>
      <c r="D301" s="12">
        <v>0</v>
      </c>
      <c r="E301">
        <v>840</v>
      </c>
      <c r="F301">
        <v>5</v>
      </c>
      <c r="G301">
        <v>3</v>
      </c>
      <c r="H301">
        <v>840</v>
      </c>
      <c r="I301">
        <v>1</v>
      </c>
      <c r="J301">
        <v>3</v>
      </c>
      <c r="K301" s="11">
        <v>68023204.640000001</v>
      </c>
      <c r="L301" s="11">
        <f t="shared" ref="L301:L327" si="45">K301</f>
        <v>68023204.640000001</v>
      </c>
    </row>
    <row r="302" spans="1:12" hidden="1" x14ac:dyDescent="0.25">
      <c r="A302">
        <v>9129</v>
      </c>
      <c r="B302" s="12">
        <v>1</v>
      </c>
      <c r="C302" s="12">
        <v>4</v>
      </c>
      <c r="D302" s="12">
        <v>1</v>
      </c>
      <c r="E302">
        <v>980</v>
      </c>
      <c r="F302">
        <v>5</v>
      </c>
      <c r="G302">
        <v>3</v>
      </c>
      <c r="H302">
        <v>980</v>
      </c>
      <c r="I302">
        <v>1</v>
      </c>
      <c r="J302">
        <v>3</v>
      </c>
      <c r="K302" s="11">
        <v>431570.04</v>
      </c>
      <c r="L302" s="11">
        <f t="shared" si="45"/>
        <v>431570.04</v>
      </c>
    </row>
    <row r="303" spans="1:12" hidden="1" x14ac:dyDescent="0.25">
      <c r="A303">
        <v>9129</v>
      </c>
      <c r="B303" s="12">
        <v>1</v>
      </c>
      <c r="C303" s="12">
        <v>4</v>
      </c>
      <c r="D303" s="12">
        <v>1</v>
      </c>
      <c r="E303">
        <v>980</v>
      </c>
      <c r="F303">
        <v>5</v>
      </c>
      <c r="G303">
        <v>3</v>
      </c>
      <c r="H303">
        <v>980</v>
      </c>
      <c r="I303">
        <v>1</v>
      </c>
      <c r="J303">
        <v>5</v>
      </c>
      <c r="K303" s="11">
        <v>15018014.98</v>
      </c>
      <c r="L303" s="11">
        <f t="shared" si="45"/>
        <v>15018014.98</v>
      </c>
    </row>
    <row r="304" spans="1:12" hidden="1" x14ac:dyDescent="0.25">
      <c r="A304">
        <v>9129</v>
      </c>
      <c r="B304" s="12">
        <v>1</v>
      </c>
      <c r="C304" s="12">
        <v>4</v>
      </c>
      <c r="D304" s="12">
        <v>9</v>
      </c>
      <c r="E304">
        <v>840</v>
      </c>
      <c r="F304">
        <v>1</v>
      </c>
      <c r="G304">
        <v>3</v>
      </c>
      <c r="H304">
        <v>840</v>
      </c>
      <c r="I304">
        <v>1</v>
      </c>
      <c r="J304">
        <v>3</v>
      </c>
      <c r="K304" s="11">
        <v>215994334.71000001</v>
      </c>
      <c r="L304" s="11">
        <f t="shared" si="45"/>
        <v>215994334.71000001</v>
      </c>
    </row>
    <row r="305" spans="1:12" hidden="1" x14ac:dyDescent="0.25">
      <c r="A305">
        <v>9129</v>
      </c>
      <c r="B305" s="12">
        <v>1</v>
      </c>
      <c r="C305" s="12">
        <v>4</v>
      </c>
      <c r="D305" s="12">
        <v>9</v>
      </c>
      <c r="E305">
        <v>840</v>
      </c>
      <c r="F305">
        <v>1</v>
      </c>
      <c r="G305">
        <v>3</v>
      </c>
      <c r="H305">
        <v>840</v>
      </c>
      <c r="I305">
        <v>1</v>
      </c>
      <c r="J305">
        <v>4</v>
      </c>
      <c r="K305" s="11">
        <v>19.64</v>
      </c>
      <c r="L305" s="11">
        <f t="shared" si="45"/>
        <v>19.64</v>
      </c>
    </row>
    <row r="306" spans="1:12" hidden="1" x14ac:dyDescent="0.25">
      <c r="A306">
        <v>9129</v>
      </c>
      <c r="B306" s="12">
        <v>1</v>
      </c>
      <c r="C306" s="12">
        <v>4</v>
      </c>
      <c r="D306" s="12">
        <v>9</v>
      </c>
      <c r="E306">
        <v>978</v>
      </c>
      <c r="F306">
        <v>1</v>
      </c>
      <c r="G306">
        <v>3</v>
      </c>
      <c r="H306">
        <v>978</v>
      </c>
      <c r="I306">
        <v>1</v>
      </c>
      <c r="J306">
        <v>3</v>
      </c>
      <c r="K306" s="11">
        <v>637343.09</v>
      </c>
      <c r="L306" s="11">
        <f t="shared" si="45"/>
        <v>637343.09</v>
      </c>
    </row>
    <row r="307" spans="1:12" hidden="1" x14ac:dyDescent="0.25">
      <c r="A307">
        <v>9129</v>
      </c>
      <c r="B307" s="12">
        <v>1</v>
      </c>
      <c r="C307" s="12">
        <v>4</v>
      </c>
      <c r="D307" s="12">
        <v>9</v>
      </c>
      <c r="E307">
        <v>980</v>
      </c>
      <c r="F307">
        <v>1</v>
      </c>
      <c r="G307">
        <v>3</v>
      </c>
      <c r="H307">
        <v>980</v>
      </c>
      <c r="I307">
        <v>1</v>
      </c>
      <c r="J307">
        <v>3</v>
      </c>
      <c r="K307" s="11">
        <v>106619388.76000001</v>
      </c>
      <c r="L307" s="11">
        <f t="shared" si="45"/>
        <v>106619388.76000001</v>
      </c>
    </row>
    <row r="308" spans="1:12" hidden="1" x14ac:dyDescent="0.25">
      <c r="A308">
        <v>9129</v>
      </c>
      <c r="B308" s="12">
        <v>1</v>
      </c>
      <c r="C308" s="12">
        <v>4</v>
      </c>
      <c r="D308" s="12">
        <v>9</v>
      </c>
      <c r="E308">
        <v>980</v>
      </c>
      <c r="F308">
        <v>1</v>
      </c>
      <c r="G308">
        <v>3</v>
      </c>
      <c r="H308">
        <v>980</v>
      </c>
      <c r="I308">
        <v>1</v>
      </c>
      <c r="J308">
        <v>4</v>
      </c>
      <c r="K308" s="11">
        <v>3967000</v>
      </c>
      <c r="L308" s="11">
        <f t="shared" si="45"/>
        <v>3967000</v>
      </c>
    </row>
    <row r="309" spans="1:12" hidden="1" x14ac:dyDescent="0.25">
      <c r="A309">
        <v>9129</v>
      </c>
      <c r="B309" s="12">
        <v>1</v>
      </c>
      <c r="C309" s="12">
        <v>4</v>
      </c>
      <c r="D309" s="12">
        <v>9</v>
      </c>
      <c r="E309">
        <v>980</v>
      </c>
      <c r="F309">
        <v>1</v>
      </c>
      <c r="G309">
        <v>3</v>
      </c>
      <c r="H309">
        <v>980</v>
      </c>
      <c r="I309">
        <v>1</v>
      </c>
      <c r="J309">
        <v>5</v>
      </c>
      <c r="K309" s="11">
        <v>1350000</v>
      </c>
      <c r="L309" s="11">
        <f t="shared" si="45"/>
        <v>1350000</v>
      </c>
    </row>
    <row r="310" spans="1:12" hidden="1" x14ac:dyDescent="0.25">
      <c r="A310">
        <v>9208</v>
      </c>
      <c r="B310" s="12">
        <v>1</v>
      </c>
      <c r="C310" s="12">
        <v>0</v>
      </c>
      <c r="D310" s="12">
        <v>2</v>
      </c>
      <c r="E310">
        <v>840</v>
      </c>
      <c r="F310">
        <v>4</v>
      </c>
      <c r="G310">
        <v>3</v>
      </c>
      <c r="H310">
        <v>840</v>
      </c>
      <c r="I310">
        <v>1</v>
      </c>
      <c r="J310">
        <v>1</v>
      </c>
      <c r="K310" s="11">
        <v>54604737.229999997</v>
      </c>
      <c r="L310" s="11">
        <f t="shared" si="45"/>
        <v>54604737.229999997</v>
      </c>
    </row>
    <row r="311" spans="1:12" hidden="1" x14ac:dyDescent="0.25">
      <c r="A311">
        <v>9208</v>
      </c>
      <c r="B311" s="12">
        <v>1</v>
      </c>
      <c r="C311" s="12">
        <v>0</v>
      </c>
      <c r="D311" s="12">
        <v>2</v>
      </c>
      <c r="E311">
        <v>980</v>
      </c>
      <c r="F311">
        <v>4</v>
      </c>
      <c r="G311">
        <v>3</v>
      </c>
      <c r="H311">
        <v>980</v>
      </c>
      <c r="I311">
        <v>1</v>
      </c>
      <c r="J311">
        <v>1</v>
      </c>
      <c r="K311" s="11">
        <v>199390280.25</v>
      </c>
      <c r="L311" s="11">
        <f t="shared" si="45"/>
        <v>199390280.25</v>
      </c>
    </row>
    <row r="312" spans="1:12" hidden="1" x14ac:dyDescent="0.25">
      <c r="A312">
        <v>9500</v>
      </c>
      <c r="B312" s="12">
        <v>1</v>
      </c>
      <c r="C312" s="12">
        <v>0</v>
      </c>
      <c r="D312" s="12">
        <v>1</v>
      </c>
      <c r="E312">
        <v>840</v>
      </c>
      <c r="F312">
        <v>5</v>
      </c>
      <c r="G312">
        <v>3</v>
      </c>
      <c r="H312">
        <v>840</v>
      </c>
      <c r="I312">
        <v>0</v>
      </c>
      <c r="J312">
        <v>3</v>
      </c>
      <c r="K312" s="11">
        <v>1054109038</v>
      </c>
      <c r="L312" s="11">
        <f t="shared" si="45"/>
        <v>1054109038</v>
      </c>
    </row>
    <row r="313" spans="1:12" hidden="1" x14ac:dyDescent="0.25">
      <c r="A313">
        <v>9500</v>
      </c>
      <c r="B313" s="12">
        <v>1</v>
      </c>
      <c r="C313" s="12">
        <v>0</v>
      </c>
      <c r="D313" s="12">
        <v>1</v>
      </c>
      <c r="E313">
        <v>840</v>
      </c>
      <c r="F313">
        <v>5</v>
      </c>
      <c r="G313">
        <v>3</v>
      </c>
      <c r="H313">
        <v>840</v>
      </c>
      <c r="I313">
        <v>0</v>
      </c>
      <c r="J313">
        <v>4</v>
      </c>
      <c r="K313" s="11">
        <v>5056107.34</v>
      </c>
      <c r="L313" s="11">
        <f t="shared" si="45"/>
        <v>5056107.34</v>
      </c>
    </row>
    <row r="314" spans="1:12" hidden="1" x14ac:dyDescent="0.25">
      <c r="A314">
        <v>9500</v>
      </c>
      <c r="B314" s="12">
        <v>1</v>
      </c>
      <c r="C314" s="12">
        <v>0</v>
      </c>
      <c r="D314" s="12">
        <v>1</v>
      </c>
      <c r="E314">
        <v>840</v>
      </c>
      <c r="F314">
        <v>5</v>
      </c>
      <c r="G314">
        <v>3</v>
      </c>
      <c r="H314">
        <v>840</v>
      </c>
      <c r="I314">
        <v>0</v>
      </c>
      <c r="J314">
        <v>5</v>
      </c>
      <c r="K314" s="11">
        <v>262547.61</v>
      </c>
      <c r="L314" s="11">
        <f t="shared" si="45"/>
        <v>262547.61</v>
      </c>
    </row>
    <row r="315" spans="1:12" hidden="1" x14ac:dyDescent="0.25">
      <c r="A315">
        <v>9500</v>
      </c>
      <c r="B315" s="12">
        <v>1</v>
      </c>
      <c r="C315" s="12">
        <v>0</v>
      </c>
      <c r="D315" s="12">
        <v>1</v>
      </c>
      <c r="E315">
        <v>978</v>
      </c>
      <c r="F315">
        <v>5</v>
      </c>
      <c r="G315">
        <v>3</v>
      </c>
      <c r="H315">
        <v>978</v>
      </c>
      <c r="I315">
        <v>0</v>
      </c>
      <c r="J315">
        <v>3</v>
      </c>
      <c r="K315" s="11">
        <v>157821935.55000001</v>
      </c>
      <c r="L315" s="11">
        <f t="shared" si="45"/>
        <v>157821935.55000001</v>
      </c>
    </row>
    <row r="316" spans="1:12" hidden="1" x14ac:dyDescent="0.25">
      <c r="A316">
        <v>9500</v>
      </c>
      <c r="B316" s="12">
        <v>1</v>
      </c>
      <c r="C316" s="12">
        <v>0</v>
      </c>
      <c r="D316" s="12">
        <v>1</v>
      </c>
      <c r="E316">
        <v>978</v>
      </c>
      <c r="F316">
        <v>5</v>
      </c>
      <c r="G316">
        <v>3</v>
      </c>
      <c r="H316">
        <v>978</v>
      </c>
      <c r="I316">
        <v>0</v>
      </c>
      <c r="J316">
        <v>4</v>
      </c>
      <c r="K316" s="11">
        <v>993459.96</v>
      </c>
      <c r="L316" s="11">
        <f t="shared" si="45"/>
        <v>993459.96</v>
      </c>
    </row>
    <row r="317" spans="1:12" hidden="1" x14ac:dyDescent="0.25">
      <c r="A317">
        <v>9500</v>
      </c>
      <c r="B317" s="12">
        <v>1</v>
      </c>
      <c r="C317" s="12">
        <v>0</v>
      </c>
      <c r="D317" s="12">
        <v>1</v>
      </c>
      <c r="E317">
        <v>980</v>
      </c>
      <c r="F317">
        <v>5</v>
      </c>
      <c r="G317">
        <v>3</v>
      </c>
      <c r="H317">
        <v>980</v>
      </c>
      <c r="I317">
        <v>0</v>
      </c>
      <c r="J317">
        <v>3</v>
      </c>
      <c r="K317" s="11">
        <v>156807833.84</v>
      </c>
      <c r="L317" s="11">
        <f t="shared" si="45"/>
        <v>156807833.84</v>
      </c>
    </row>
    <row r="318" spans="1:12" hidden="1" x14ac:dyDescent="0.25">
      <c r="A318">
        <v>9500</v>
      </c>
      <c r="B318" s="12">
        <v>1</v>
      </c>
      <c r="C318" s="12">
        <v>0</v>
      </c>
      <c r="D318" s="12">
        <v>1</v>
      </c>
      <c r="E318">
        <v>980</v>
      </c>
      <c r="F318">
        <v>5</v>
      </c>
      <c r="G318">
        <v>3</v>
      </c>
      <c r="H318">
        <v>980</v>
      </c>
      <c r="I318">
        <v>0</v>
      </c>
      <c r="J318">
        <v>4</v>
      </c>
      <c r="K318" s="11">
        <v>3547669.95</v>
      </c>
      <c r="L318" s="11">
        <f t="shared" si="45"/>
        <v>3547669.95</v>
      </c>
    </row>
    <row r="319" spans="1:12" hidden="1" x14ac:dyDescent="0.25">
      <c r="A319">
        <v>9500</v>
      </c>
      <c r="B319" s="12">
        <v>1</v>
      </c>
      <c r="C319" s="12">
        <v>0</v>
      </c>
      <c r="D319" s="12">
        <v>1</v>
      </c>
      <c r="E319">
        <v>980</v>
      </c>
      <c r="F319">
        <v>5</v>
      </c>
      <c r="G319">
        <v>3</v>
      </c>
      <c r="H319">
        <v>980</v>
      </c>
      <c r="I319">
        <v>0</v>
      </c>
      <c r="J319">
        <v>5</v>
      </c>
      <c r="K319" s="11">
        <v>190000</v>
      </c>
      <c r="L319" s="11">
        <f t="shared" si="45"/>
        <v>190000</v>
      </c>
    </row>
    <row r="320" spans="1:12" hidden="1" x14ac:dyDescent="0.25">
      <c r="A320">
        <v>9500</v>
      </c>
      <c r="B320" s="12">
        <v>1</v>
      </c>
      <c r="C320" s="12">
        <v>0</v>
      </c>
      <c r="D320" s="12">
        <v>9</v>
      </c>
      <c r="E320">
        <v>840</v>
      </c>
      <c r="F320">
        <v>9</v>
      </c>
      <c r="G320">
        <v>3</v>
      </c>
      <c r="H320">
        <v>840</v>
      </c>
      <c r="I320">
        <v>0</v>
      </c>
      <c r="J320">
        <v>3</v>
      </c>
      <c r="K320" s="11">
        <v>19904269.640000001</v>
      </c>
      <c r="L320" s="11">
        <f t="shared" si="45"/>
        <v>19904269.640000001</v>
      </c>
    </row>
    <row r="321" spans="1:12" hidden="1" x14ac:dyDescent="0.25">
      <c r="A321">
        <v>9500</v>
      </c>
      <c r="B321" s="12">
        <v>1</v>
      </c>
      <c r="C321" s="12">
        <v>0</v>
      </c>
      <c r="D321" s="12">
        <v>9</v>
      </c>
      <c r="E321">
        <v>840</v>
      </c>
      <c r="F321">
        <v>9</v>
      </c>
      <c r="G321">
        <v>3</v>
      </c>
      <c r="H321">
        <v>840</v>
      </c>
      <c r="I321">
        <v>0</v>
      </c>
      <c r="J321">
        <v>4</v>
      </c>
      <c r="K321" s="11">
        <v>0.01</v>
      </c>
      <c r="L321" s="11">
        <f t="shared" si="45"/>
        <v>0.01</v>
      </c>
    </row>
    <row r="322" spans="1:12" hidden="1" x14ac:dyDescent="0.25">
      <c r="A322">
        <v>9500</v>
      </c>
      <c r="B322" s="12">
        <v>1</v>
      </c>
      <c r="C322" s="12">
        <v>0</v>
      </c>
      <c r="D322" s="12">
        <v>9</v>
      </c>
      <c r="E322">
        <v>840</v>
      </c>
      <c r="F322">
        <v>9</v>
      </c>
      <c r="G322">
        <v>3</v>
      </c>
      <c r="H322">
        <v>840</v>
      </c>
      <c r="I322">
        <v>0</v>
      </c>
      <c r="J322">
        <v>5</v>
      </c>
      <c r="K322" s="11">
        <v>59579.18</v>
      </c>
      <c r="L322" s="11">
        <f t="shared" si="45"/>
        <v>59579.18</v>
      </c>
    </row>
    <row r="323" spans="1:12" hidden="1" x14ac:dyDescent="0.25">
      <c r="A323">
        <v>9500</v>
      </c>
      <c r="B323" s="12">
        <v>1</v>
      </c>
      <c r="C323" s="12">
        <v>0</v>
      </c>
      <c r="D323" s="12">
        <v>9</v>
      </c>
      <c r="E323">
        <v>978</v>
      </c>
      <c r="F323">
        <v>9</v>
      </c>
      <c r="G323">
        <v>3</v>
      </c>
      <c r="H323">
        <v>978</v>
      </c>
      <c r="I323">
        <v>0</v>
      </c>
      <c r="J323">
        <v>3</v>
      </c>
      <c r="K323" s="11">
        <v>818618.78</v>
      </c>
      <c r="L323" s="11">
        <f t="shared" si="45"/>
        <v>818618.78</v>
      </c>
    </row>
    <row r="324" spans="1:12" hidden="1" x14ac:dyDescent="0.25">
      <c r="A324">
        <v>9500</v>
      </c>
      <c r="B324" s="12">
        <v>1</v>
      </c>
      <c r="C324" s="12">
        <v>0</v>
      </c>
      <c r="D324" s="12">
        <v>9</v>
      </c>
      <c r="E324">
        <v>980</v>
      </c>
      <c r="F324">
        <v>9</v>
      </c>
      <c r="G324">
        <v>3</v>
      </c>
      <c r="H324">
        <v>980</v>
      </c>
      <c r="I324">
        <v>0</v>
      </c>
      <c r="J324">
        <v>3</v>
      </c>
      <c r="K324" s="11">
        <v>2121712909.5699999</v>
      </c>
      <c r="L324" s="11">
        <f t="shared" si="45"/>
        <v>2121712909.5699999</v>
      </c>
    </row>
    <row r="325" spans="1:12" hidden="1" x14ac:dyDescent="0.25">
      <c r="A325">
        <v>9500</v>
      </c>
      <c r="B325" s="12">
        <v>1</v>
      </c>
      <c r="C325" s="12">
        <v>0</v>
      </c>
      <c r="D325" s="12">
        <v>9</v>
      </c>
      <c r="E325">
        <v>980</v>
      </c>
      <c r="F325">
        <v>9</v>
      </c>
      <c r="G325">
        <v>3</v>
      </c>
      <c r="H325">
        <v>980</v>
      </c>
      <c r="I325">
        <v>0</v>
      </c>
      <c r="J325">
        <v>4</v>
      </c>
      <c r="K325" s="11">
        <v>70054508.409999996</v>
      </c>
      <c r="L325" s="11">
        <f t="shared" si="45"/>
        <v>70054508.409999996</v>
      </c>
    </row>
    <row r="326" spans="1:12" hidden="1" x14ac:dyDescent="0.25">
      <c r="A326">
        <v>9500</v>
      </c>
      <c r="B326" s="12">
        <v>1</v>
      </c>
      <c r="C326" s="12">
        <v>0</v>
      </c>
      <c r="D326" s="12">
        <v>9</v>
      </c>
      <c r="E326">
        <v>980</v>
      </c>
      <c r="F326">
        <v>9</v>
      </c>
      <c r="G326">
        <v>3</v>
      </c>
      <c r="H326">
        <v>980</v>
      </c>
      <c r="I326">
        <v>0</v>
      </c>
      <c r="J326">
        <v>5</v>
      </c>
      <c r="K326" s="11">
        <v>2479301</v>
      </c>
      <c r="L326" s="11">
        <f t="shared" si="45"/>
        <v>2479301</v>
      </c>
    </row>
    <row r="327" spans="1:12" hidden="1" x14ac:dyDescent="0.25">
      <c r="A327">
        <v>9782</v>
      </c>
      <c r="B327" s="12">
        <v>1</v>
      </c>
      <c r="C327" s="12">
        <v>0</v>
      </c>
      <c r="D327" s="12">
        <v>2</v>
      </c>
      <c r="E327">
        <v>980</v>
      </c>
      <c r="F327">
        <v>9</v>
      </c>
      <c r="G327">
        <v>3</v>
      </c>
      <c r="H327">
        <v>980</v>
      </c>
      <c r="I327">
        <v>1</v>
      </c>
      <c r="J327">
        <v>1</v>
      </c>
      <c r="K327" s="11">
        <v>171241655.02000001</v>
      </c>
      <c r="L327" s="11">
        <f t="shared" si="45"/>
        <v>171241655.02000001</v>
      </c>
    </row>
    <row r="328" spans="1:12" x14ac:dyDescent="0.25">
      <c r="K328" s="11">
        <f>SUBTOTAL(9,K8:K327)</f>
        <v>502709.84</v>
      </c>
      <c r="L328" s="11">
        <f>SUBTOTAL(9,L8:L327)</f>
        <v>502709.84</v>
      </c>
    </row>
  </sheetData>
  <autoFilter ref="A7:M327">
    <filterColumn colId="12">
      <filters>
        <filter val="32"/>
      </filters>
    </filterColumn>
  </autoFilter>
  <pageMargins left="0.7" right="0.7" top="0.75" bottom="0.75" header="0.3" footer="0.3"/>
  <ignoredErrors>
    <ignoredError sqref="L47 L32 L105:L111 L131 L204 L279:L286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17"/>
  <sheetViews>
    <sheetView workbookViewId="0">
      <selection activeCell="I16" sqref="I16"/>
    </sheetView>
  </sheetViews>
  <sheetFormatPr defaultRowHeight="15" x14ac:dyDescent="0.25"/>
  <cols>
    <col min="1" max="1" width="9.140625" customWidth="1"/>
    <col min="2" max="2" width="6.5703125" customWidth="1"/>
    <col min="3" max="3" width="10.140625" style="12" customWidth="1"/>
    <col min="4" max="5" width="10.28515625" customWidth="1"/>
    <col min="6" max="6" width="9.85546875" customWidth="1"/>
    <col min="7" max="7" width="5.28515625" customWidth="1"/>
    <col min="8" max="8" width="7.140625" customWidth="1"/>
    <col min="9" max="9" width="10.28515625" customWidth="1"/>
    <col min="10" max="10" width="10.140625" customWidth="1"/>
    <col min="11" max="11" width="15.5703125" style="11" customWidth="1"/>
    <col min="12" max="12" width="15.28515625" style="11" customWidth="1"/>
  </cols>
  <sheetData>
    <row r="1" spans="1:13" x14ac:dyDescent="0.25">
      <c r="A1" s="12" t="s">
        <v>253</v>
      </c>
      <c r="B1" s="12" t="s">
        <v>254</v>
      </c>
      <c r="C1" s="12" t="s">
        <v>255</v>
      </c>
      <c r="D1" s="12" t="s">
        <v>256</v>
      </c>
      <c r="E1" s="12" t="s">
        <v>257</v>
      </c>
      <c r="F1" s="12" t="s">
        <v>258</v>
      </c>
      <c r="G1" s="12" t="s">
        <v>259</v>
      </c>
      <c r="H1" s="12" t="s">
        <v>260</v>
      </c>
      <c r="I1" s="12" t="s">
        <v>261</v>
      </c>
      <c r="J1" s="12" t="s">
        <v>262</v>
      </c>
      <c r="K1" s="13" t="s">
        <v>268</v>
      </c>
      <c r="L1" s="13" t="s">
        <v>268</v>
      </c>
      <c r="M1" s="12" t="s">
        <v>287</v>
      </c>
    </row>
    <row r="2" spans="1:13" x14ac:dyDescent="0.25">
      <c r="A2" s="15">
        <v>1002</v>
      </c>
      <c r="B2" s="12"/>
      <c r="D2" s="12"/>
      <c r="E2" s="12"/>
      <c r="F2" s="15">
        <v>1</v>
      </c>
      <c r="G2" s="12"/>
      <c r="H2" s="12"/>
      <c r="I2" s="12"/>
      <c r="J2" s="12"/>
      <c r="K2" s="14">
        <v>139043416.30000001</v>
      </c>
      <c r="L2" s="11">
        <f>K2*1</f>
        <v>139043416.30000001</v>
      </c>
    </row>
    <row r="3" spans="1:13" x14ac:dyDescent="0.25">
      <c r="A3" s="15">
        <v>1004</v>
      </c>
      <c r="B3" s="12"/>
      <c r="D3" s="12"/>
      <c r="E3" s="12"/>
      <c r="F3" s="15">
        <v>1</v>
      </c>
      <c r="G3" s="12"/>
      <c r="H3" s="12"/>
      <c r="I3" s="12"/>
      <c r="J3" s="12"/>
      <c r="K3" s="14">
        <v>38030241.579999998</v>
      </c>
      <c r="L3" s="11">
        <f t="shared" ref="L3:L66" si="0">K3*1</f>
        <v>38030241.579999998</v>
      </c>
    </row>
    <row r="4" spans="1:13" x14ac:dyDescent="0.25">
      <c r="A4" s="15">
        <v>1007</v>
      </c>
      <c r="B4" s="12"/>
      <c r="D4" s="12"/>
      <c r="E4" s="12"/>
      <c r="F4" s="15">
        <v>1</v>
      </c>
      <c r="G4" s="12"/>
      <c r="H4" s="12"/>
      <c r="I4" s="12"/>
      <c r="J4" s="12"/>
      <c r="K4" s="14">
        <v>835802.52</v>
      </c>
      <c r="L4" s="11">
        <f t="shared" si="0"/>
        <v>835802.52</v>
      </c>
    </row>
    <row r="5" spans="1:13" x14ac:dyDescent="0.25">
      <c r="A5" s="15">
        <v>1200</v>
      </c>
      <c r="B5">
        <v>1</v>
      </c>
      <c r="C5" s="12">
        <v>0</v>
      </c>
      <c r="D5">
        <v>0</v>
      </c>
      <c r="E5">
        <v>980</v>
      </c>
      <c r="F5">
        <v>1</v>
      </c>
      <c r="G5">
        <v>3</v>
      </c>
      <c r="H5">
        <v>980</v>
      </c>
      <c r="I5">
        <v>0</v>
      </c>
      <c r="J5">
        <v>1</v>
      </c>
      <c r="K5" s="11">
        <v>175131810.22</v>
      </c>
      <c r="L5" s="11">
        <f t="shared" si="0"/>
        <v>175131810.22</v>
      </c>
    </row>
    <row r="6" spans="1:13" x14ac:dyDescent="0.25">
      <c r="A6" s="15">
        <v>1410</v>
      </c>
      <c r="B6">
        <v>1</v>
      </c>
      <c r="C6" s="12" t="s">
        <v>263</v>
      </c>
      <c r="D6">
        <v>0</v>
      </c>
      <c r="E6">
        <v>980</v>
      </c>
      <c r="F6">
        <v>1</v>
      </c>
      <c r="G6">
        <v>3</v>
      </c>
      <c r="H6">
        <v>980</v>
      </c>
      <c r="I6">
        <v>1</v>
      </c>
      <c r="J6">
        <v>2</v>
      </c>
      <c r="K6" s="11">
        <v>168825000</v>
      </c>
      <c r="L6" s="11">
        <f t="shared" si="0"/>
        <v>168825000</v>
      </c>
    </row>
    <row r="7" spans="1:13" x14ac:dyDescent="0.25">
      <c r="A7" s="15">
        <v>1415</v>
      </c>
      <c r="B7">
        <v>1</v>
      </c>
      <c r="C7" s="12" t="s">
        <v>263</v>
      </c>
      <c r="D7">
        <v>0</v>
      </c>
      <c r="E7">
        <v>980</v>
      </c>
      <c r="F7">
        <v>1</v>
      </c>
      <c r="G7">
        <v>3</v>
      </c>
      <c r="H7">
        <v>980</v>
      </c>
      <c r="I7">
        <v>1</v>
      </c>
      <c r="J7">
        <v>2</v>
      </c>
      <c r="K7" s="11">
        <v>39993.629999999997</v>
      </c>
      <c r="L7" s="11">
        <f t="shared" si="0"/>
        <v>39993.629999999997</v>
      </c>
    </row>
    <row r="8" spans="1:13" x14ac:dyDescent="0.25">
      <c r="A8">
        <v>1415</v>
      </c>
      <c r="B8">
        <v>2</v>
      </c>
      <c r="C8" s="12" t="s">
        <v>263</v>
      </c>
      <c r="D8">
        <v>0</v>
      </c>
      <c r="E8">
        <v>980</v>
      </c>
      <c r="F8">
        <v>1</v>
      </c>
      <c r="G8">
        <v>3</v>
      </c>
      <c r="H8">
        <v>980</v>
      </c>
      <c r="I8">
        <v>1</v>
      </c>
      <c r="J8">
        <v>2</v>
      </c>
      <c r="K8" s="11">
        <v>122474.68</v>
      </c>
      <c r="L8" s="11">
        <f>K8*-1</f>
        <v>-122474.68</v>
      </c>
    </row>
    <row r="9" spans="1:13" x14ac:dyDescent="0.25">
      <c r="A9">
        <v>1416</v>
      </c>
      <c r="B9">
        <v>2</v>
      </c>
      <c r="C9" s="12" t="s">
        <v>263</v>
      </c>
      <c r="D9">
        <v>5</v>
      </c>
      <c r="E9">
        <v>980</v>
      </c>
      <c r="F9">
        <v>1</v>
      </c>
      <c r="G9">
        <v>3</v>
      </c>
      <c r="H9">
        <v>980</v>
      </c>
      <c r="I9">
        <v>1</v>
      </c>
      <c r="J9">
        <v>2</v>
      </c>
      <c r="K9" s="11">
        <v>4351921.88</v>
      </c>
      <c r="L9" s="11">
        <f>K9*-1</f>
        <v>-4351921.88</v>
      </c>
    </row>
    <row r="10" spans="1:13" x14ac:dyDescent="0.25">
      <c r="A10">
        <v>1418</v>
      </c>
      <c r="B10">
        <v>1</v>
      </c>
      <c r="C10" s="12" t="s">
        <v>263</v>
      </c>
      <c r="D10">
        <v>9</v>
      </c>
      <c r="E10">
        <v>980</v>
      </c>
      <c r="F10">
        <v>1</v>
      </c>
      <c r="G10">
        <v>3</v>
      </c>
      <c r="H10">
        <v>980</v>
      </c>
      <c r="I10">
        <v>1</v>
      </c>
      <c r="J10">
        <v>2</v>
      </c>
      <c r="K10" s="11">
        <v>2163988.0499999998</v>
      </c>
      <c r="L10" s="11">
        <f t="shared" si="0"/>
        <v>2163988.0499999998</v>
      </c>
    </row>
    <row r="11" spans="1:13" hidden="1" x14ac:dyDescent="0.25">
      <c r="A11">
        <v>1502</v>
      </c>
      <c r="B11">
        <v>1</v>
      </c>
      <c r="C11" s="12">
        <v>3</v>
      </c>
      <c r="D11">
        <v>0</v>
      </c>
      <c r="E11">
        <v>980</v>
      </c>
      <c r="F11">
        <v>5</v>
      </c>
      <c r="G11">
        <v>3</v>
      </c>
      <c r="H11">
        <v>980</v>
      </c>
      <c r="I11">
        <v>1</v>
      </c>
      <c r="J11">
        <v>1</v>
      </c>
      <c r="K11" s="11">
        <v>16540467.08</v>
      </c>
      <c r="L11" s="11">
        <f t="shared" si="0"/>
        <v>16540467.08</v>
      </c>
    </row>
    <row r="12" spans="1:13" hidden="1" x14ac:dyDescent="0.25">
      <c r="A12">
        <v>1508</v>
      </c>
      <c r="B12">
        <v>1</v>
      </c>
      <c r="C12" s="12">
        <v>1</v>
      </c>
      <c r="D12">
        <v>2</v>
      </c>
      <c r="E12">
        <v>980</v>
      </c>
      <c r="F12">
        <v>4</v>
      </c>
      <c r="G12">
        <v>3</v>
      </c>
      <c r="H12">
        <v>980</v>
      </c>
      <c r="I12">
        <v>1</v>
      </c>
      <c r="J12">
        <v>1</v>
      </c>
      <c r="K12" s="11">
        <v>547583.30000000005</v>
      </c>
      <c r="L12" s="11">
        <f t="shared" si="0"/>
        <v>547583.30000000005</v>
      </c>
    </row>
    <row r="13" spans="1:13" hidden="1" x14ac:dyDescent="0.25">
      <c r="A13">
        <v>1508</v>
      </c>
      <c r="B13">
        <v>1</v>
      </c>
      <c r="C13" s="12">
        <v>3</v>
      </c>
      <c r="D13">
        <v>2</v>
      </c>
      <c r="E13">
        <v>980</v>
      </c>
      <c r="F13">
        <v>5</v>
      </c>
      <c r="G13">
        <v>3</v>
      </c>
      <c r="H13">
        <v>980</v>
      </c>
      <c r="I13">
        <v>1</v>
      </c>
      <c r="J13">
        <v>1</v>
      </c>
      <c r="K13" s="11">
        <v>154528.75</v>
      </c>
      <c r="L13" s="11">
        <f t="shared" si="0"/>
        <v>154528.75</v>
      </c>
    </row>
    <row r="14" spans="1:13" hidden="1" x14ac:dyDescent="0.25">
      <c r="A14">
        <v>1509</v>
      </c>
      <c r="B14">
        <v>2</v>
      </c>
      <c r="C14" s="12">
        <v>1</v>
      </c>
      <c r="D14">
        <v>4</v>
      </c>
      <c r="E14">
        <v>756</v>
      </c>
      <c r="F14">
        <v>4</v>
      </c>
      <c r="G14">
        <v>3</v>
      </c>
      <c r="H14">
        <v>756</v>
      </c>
      <c r="I14">
        <v>1</v>
      </c>
      <c r="J14">
        <v>1</v>
      </c>
      <c r="K14" s="11">
        <v>447.85</v>
      </c>
      <c r="L14" s="11">
        <f t="shared" ref="L14:L22" si="1">K14*-1</f>
        <v>-447.85</v>
      </c>
    </row>
    <row r="15" spans="1:13" hidden="1" x14ac:dyDescent="0.25">
      <c r="A15">
        <v>1509</v>
      </c>
      <c r="B15">
        <v>2</v>
      </c>
      <c r="C15" s="12">
        <v>3</v>
      </c>
      <c r="D15">
        <v>4</v>
      </c>
      <c r="E15">
        <v>980</v>
      </c>
      <c r="F15">
        <v>5</v>
      </c>
      <c r="G15">
        <v>3</v>
      </c>
      <c r="H15">
        <v>980</v>
      </c>
      <c r="I15">
        <v>1</v>
      </c>
      <c r="J15">
        <v>1</v>
      </c>
      <c r="K15" s="11">
        <v>630158.39</v>
      </c>
      <c r="L15" s="11">
        <f t="shared" si="1"/>
        <v>-630158.39</v>
      </c>
    </row>
    <row r="16" spans="1:13" hidden="1" x14ac:dyDescent="0.25">
      <c r="A16">
        <v>1509</v>
      </c>
      <c r="B16">
        <v>2</v>
      </c>
      <c r="C16" s="12">
        <v>3</v>
      </c>
      <c r="D16">
        <v>2</v>
      </c>
      <c r="E16">
        <v>980</v>
      </c>
      <c r="F16">
        <v>5</v>
      </c>
      <c r="G16">
        <v>3</v>
      </c>
      <c r="H16">
        <v>980</v>
      </c>
      <c r="I16">
        <v>1</v>
      </c>
      <c r="J16">
        <v>1</v>
      </c>
      <c r="K16" s="11">
        <v>5697.32</v>
      </c>
      <c r="L16" s="11">
        <f t="shared" si="1"/>
        <v>-5697.32</v>
      </c>
    </row>
    <row r="17" spans="1:12" hidden="1" x14ac:dyDescent="0.25">
      <c r="A17">
        <v>1509</v>
      </c>
      <c r="B17">
        <v>2</v>
      </c>
      <c r="C17" s="12">
        <v>1</v>
      </c>
      <c r="D17">
        <v>4</v>
      </c>
      <c r="E17">
        <v>985</v>
      </c>
      <c r="F17">
        <v>4</v>
      </c>
      <c r="G17">
        <v>3</v>
      </c>
      <c r="H17">
        <v>985</v>
      </c>
      <c r="I17">
        <v>1</v>
      </c>
      <c r="J17">
        <v>1</v>
      </c>
      <c r="K17" s="11">
        <v>631.85</v>
      </c>
      <c r="L17" s="11">
        <f t="shared" si="1"/>
        <v>-631.85</v>
      </c>
    </row>
    <row r="18" spans="1:12" hidden="1" x14ac:dyDescent="0.25">
      <c r="A18">
        <v>1509</v>
      </c>
      <c r="B18">
        <v>2</v>
      </c>
      <c r="C18" s="12">
        <v>1</v>
      </c>
      <c r="D18">
        <v>4</v>
      </c>
      <c r="E18">
        <v>980</v>
      </c>
      <c r="F18">
        <v>4</v>
      </c>
      <c r="G18">
        <v>3</v>
      </c>
      <c r="H18">
        <v>980</v>
      </c>
      <c r="I18">
        <v>1</v>
      </c>
      <c r="J18">
        <v>1</v>
      </c>
      <c r="K18" s="11">
        <v>215631.67</v>
      </c>
      <c r="L18" s="11">
        <f t="shared" si="1"/>
        <v>-215631.67</v>
      </c>
    </row>
    <row r="19" spans="1:12" hidden="1" x14ac:dyDescent="0.25">
      <c r="A19">
        <v>1509</v>
      </c>
      <c r="B19">
        <v>2</v>
      </c>
      <c r="C19" s="12">
        <v>1</v>
      </c>
      <c r="D19">
        <v>4</v>
      </c>
      <c r="E19">
        <v>978</v>
      </c>
      <c r="F19">
        <v>4</v>
      </c>
      <c r="G19">
        <v>3</v>
      </c>
      <c r="H19">
        <v>978</v>
      </c>
      <c r="I19">
        <v>1</v>
      </c>
      <c r="J19">
        <v>1</v>
      </c>
      <c r="K19" s="11">
        <v>247765.69</v>
      </c>
      <c r="L19" s="11">
        <f t="shared" si="1"/>
        <v>-247765.69</v>
      </c>
    </row>
    <row r="20" spans="1:12" hidden="1" x14ac:dyDescent="0.25">
      <c r="A20">
        <v>1509</v>
      </c>
      <c r="B20">
        <v>2</v>
      </c>
      <c r="C20" s="12">
        <v>1</v>
      </c>
      <c r="D20">
        <v>4</v>
      </c>
      <c r="E20">
        <v>840</v>
      </c>
      <c r="F20">
        <v>4</v>
      </c>
      <c r="G20">
        <v>3</v>
      </c>
      <c r="H20">
        <v>840</v>
      </c>
      <c r="I20">
        <v>1</v>
      </c>
      <c r="J20">
        <v>1</v>
      </c>
      <c r="K20" s="11">
        <v>361997.27</v>
      </c>
      <c r="L20" s="11">
        <f t="shared" si="1"/>
        <v>-361997.27</v>
      </c>
    </row>
    <row r="21" spans="1:12" hidden="1" x14ac:dyDescent="0.25">
      <c r="A21">
        <v>1509</v>
      </c>
      <c r="B21">
        <v>2</v>
      </c>
      <c r="C21" s="12">
        <v>1</v>
      </c>
      <c r="D21">
        <v>4</v>
      </c>
      <c r="E21">
        <v>826</v>
      </c>
      <c r="F21">
        <v>4</v>
      </c>
      <c r="G21">
        <v>3</v>
      </c>
      <c r="H21">
        <v>826</v>
      </c>
      <c r="I21">
        <v>1</v>
      </c>
      <c r="J21">
        <v>1</v>
      </c>
      <c r="K21" s="11">
        <v>2585.66</v>
      </c>
      <c r="L21" s="11">
        <f t="shared" si="1"/>
        <v>-2585.66</v>
      </c>
    </row>
    <row r="22" spans="1:12" hidden="1" x14ac:dyDescent="0.25">
      <c r="A22">
        <v>1509</v>
      </c>
      <c r="B22">
        <v>2</v>
      </c>
      <c r="C22" s="12">
        <v>1</v>
      </c>
      <c r="D22">
        <v>4</v>
      </c>
      <c r="E22">
        <v>643</v>
      </c>
      <c r="F22">
        <v>4</v>
      </c>
      <c r="G22">
        <v>3</v>
      </c>
      <c r="H22">
        <v>643</v>
      </c>
      <c r="I22">
        <v>1</v>
      </c>
      <c r="J22">
        <v>1</v>
      </c>
      <c r="K22" s="11">
        <v>220864.36</v>
      </c>
      <c r="L22" s="11">
        <f t="shared" si="1"/>
        <v>-220864.36</v>
      </c>
    </row>
    <row r="23" spans="1:12" hidden="1" x14ac:dyDescent="0.25">
      <c r="A23">
        <v>1524</v>
      </c>
      <c r="B23">
        <v>1</v>
      </c>
      <c r="C23" s="12">
        <v>6</v>
      </c>
      <c r="D23">
        <v>0</v>
      </c>
      <c r="E23">
        <v>980</v>
      </c>
      <c r="F23">
        <v>5</v>
      </c>
      <c r="G23">
        <v>3</v>
      </c>
      <c r="H23">
        <v>980</v>
      </c>
      <c r="I23">
        <v>1</v>
      </c>
      <c r="J23">
        <v>1</v>
      </c>
      <c r="K23" s="11">
        <v>50000000</v>
      </c>
      <c r="L23" s="11">
        <f t="shared" si="0"/>
        <v>50000000</v>
      </c>
    </row>
    <row r="24" spans="1:12" hidden="1" x14ac:dyDescent="0.25">
      <c r="A24">
        <v>1526</v>
      </c>
      <c r="B24">
        <v>1</v>
      </c>
      <c r="C24" s="12">
        <v>6</v>
      </c>
      <c r="D24">
        <v>5</v>
      </c>
      <c r="E24">
        <v>980</v>
      </c>
      <c r="F24">
        <v>5</v>
      </c>
      <c r="G24">
        <v>3</v>
      </c>
      <c r="H24">
        <v>980</v>
      </c>
      <c r="I24">
        <v>1</v>
      </c>
      <c r="J24">
        <v>1</v>
      </c>
      <c r="K24" s="11">
        <v>1082.19</v>
      </c>
      <c r="L24" s="11">
        <f t="shared" si="0"/>
        <v>1082.19</v>
      </c>
    </row>
    <row r="25" spans="1:12" hidden="1" x14ac:dyDescent="0.25">
      <c r="A25">
        <v>1529</v>
      </c>
      <c r="B25">
        <v>2</v>
      </c>
      <c r="C25" s="12">
        <v>6</v>
      </c>
      <c r="D25">
        <v>4</v>
      </c>
      <c r="E25">
        <v>980</v>
      </c>
      <c r="F25">
        <v>5</v>
      </c>
      <c r="G25">
        <v>3</v>
      </c>
      <c r="H25">
        <v>980</v>
      </c>
      <c r="I25">
        <v>1</v>
      </c>
      <c r="J25">
        <v>1</v>
      </c>
      <c r="K25" s="11">
        <v>26228868.379999999</v>
      </c>
      <c r="L25" s="11">
        <f>K25*-1</f>
        <v>-26228868.379999999</v>
      </c>
    </row>
    <row r="26" spans="1:12" hidden="1" x14ac:dyDescent="0.25">
      <c r="A26">
        <v>1811</v>
      </c>
      <c r="B26">
        <v>1</v>
      </c>
      <c r="C26" s="12">
        <v>2</v>
      </c>
      <c r="D26">
        <v>0</v>
      </c>
      <c r="E26">
        <v>980</v>
      </c>
      <c r="F26">
        <v>5</v>
      </c>
      <c r="G26">
        <v>3</v>
      </c>
      <c r="H26">
        <v>980</v>
      </c>
      <c r="I26">
        <v>1</v>
      </c>
      <c r="J26">
        <v>1</v>
      </c>
      <c r="K26" s="11">
        <v>13823686</v>
      </c>
      <c r="L26" s="11">
        <f t="shared" si="0"/>
        <v>13823686</v>
      </c>
    </row>
    <row r="27" spans="1:12" hidden="1" x14ac:dyDescent="0.25">
      <c r="A27">
        <v>1819</v>
      </c>
      <c r="B27">
        <v>1</v>
      </c>
      <c r="C27" s="12">
        <v>4</v>
      </c>
      <c r="D27">
        <v>0</v>
      </c>
      <c r="E27">
        <v>980</v>
      </c>
      <c r="F27">
        <v>5</v>
      </c>
      <c r="G27">
        <v>3</v>
      </c>
      <c r="H27">
        <v>980</v>
      </c>
      <c r="I27">
        <v>1</v>
      </c>
      <c r="J27">
        <v>1</v>
      </c>
      <c r="K27" s="11">
        <v>1517766.94</v>
      </c>
      <c r="L27" s="11">
        <f t="shared" si="0"/>
        <v>1517766.94</v>
      </c>
    </row>
    <row r="28" spans="1:12" hidden="1" x14ac:dyDescent="0.25">
      <c r="A28">
        <v>1819</v>
      </c>
      <c r="B28">
        <v>1</v>
      </c>
      <c r="C28" s="12">
        <v>4</v>
      </c>
      <c r="D28">
        <v>0</v>
      </c>
      <c r="E28">
        <v>980</v>
      </c>
      <c r="F28">
        <v>5</v>
      </c>
      <c r="G28">
        <v>3</v>
      </c>
      <c r="H28">
        <v>980</v>
      </c>
      <c r="I28">
        <v>2</v>
      </c>
      <c r="J28">
        <v>1</v>
      </c>
      <c r="K28" s="11">
        <v>749396.82</v>
      </c>
      <c r="L28" s="11">
        <f t="shared" si="0"/>
        <v>749396.82</v>
      </c>
    </row>
    <row r="29" spans="1:12" hidden="1" x14ac:dyDescent="0.25">
      <c r="A29">
        <v>1890</v>
      </c>
      <c r="B29">
        <v>2</v>
      </c>
      <c r="C29" s="12">
        <v>2</v>
      </c>
      <c r="D29">
        <v>0</v>
      </c>
      <c r="E29">
        <v>980</v>
      </c>
      <c r="F29">
        <v>5</v>
      </c>
      <c r="G29">
        <v>3</v>
      </c>
      <c r="H29">
        <v>980</v>
      </c>
      <c r="I29">
        <v>1</v>
      </c>
      <c r="J29">
        <v>1</v>
      </c>
      <c r="K29" s="11">
        <v>1228426.2</v>
      </c>
      <c r="L29" s="11">
        <f t="shared" ref="L29:L31" si="2">K29*-1</f>
        <v>-1228426.2</v>
      </c>
    </row>
    <row r="30" spans="1:12" hidden="1" x14ac:dyDescent="0.25">
      <c r="A30">
        <v>1890</v>
      </c>
      <c r="B30">
        <v>2</v>
      </c>
      <c r="C30" s="12">
        <v>4</v>
      </c>
      <c r="D30">
        <v>0</v>
      </c>
      <c r="E30">
        <v>980</v>
      </c>
      <c r="F30">
        <v>5</v>
      </c>
      <c r="G30">
        <v>3</v>
      </c>
      <c r="H30">
        <v>980</v>
      </c>
      <c r="I30">
        <v>1</v>
      </c>
      <c r="J30">
        <v>1</v>
      </c>
      <c r="K30" s="11">
        <v>1323091.1100000001</v>
      </c>
      <c r="L30" s="11">
        <f t="shared" si="2"/>
        <v>-1323091.1100000001</v>
      </c>
    </row>
    <row r="31" spans="1:12" hidden="1" x14ac:dyDescent="0.25">
      <c r="A31">
        <v>1890</v>
      </c>
      <c r="B31">
        <v>2</v>
      </c>
      <c r="C31" s="12">
        <v>4</v>
      </c>
      <c r="D31">
        <v>0</v>
      </c>
      <c r="E31">
        <v>980</v>
      </c>
      <c r="F31">
        <v>5</v>
      </c>
      <c r="G31">
        <v>3</v>
      </c>
      <c r="H31">
        <v>980</v>
      </c>
      <c r="I31">
        <v>2</v>
      </c>
      <c r="J31">
        <v>1</v>
      </c>
      <c r="K31" s="11">
        <v>749396.82</v>
      </c>
      <c r="L31" s="11">
        <f t="shared" si="2"/>
        <v>-749396.82</v>
      </c>
    </row>
    <row r="32" spans="1:12" hidden="1" x14ac:dyDescent="0.25">
      <c r="A32">
        <v>2063</v>
      </c>
      <c r="B32">
        <v>1</v>
      </c>
      <c r="C32" s="12">
        <v>3</v>
      </c>
      <c r="D32">
        <v>0</v>
      </c>
      <c r="E32">
        <v>980</v>
      </c>
      <c r="F32">
        <v>5</v>
      </c>
      <c r="G32">
        <v>3</v>
      </c>
      <c r="H32">
        <v>980</v>
      </c>
      <c r="I32">
        <v>1</v>
      </c>
      <c r="J32">
        <v>4</v>
      </c>
      <c r="K32" s="11">
        <v>15927000</v>
      </c>
      <c r="L32" s="11">
        <f t="shared" si="0"/>
        <v>15927000</v>
      </c>
    </row>
    <row r="33" spans="1:13" hidden="1" x14ac:dyDescent="0.25">
      <c r="A33">
        <v>2063</v>
      </c>
      <c r="B33">
        <v>1</v>
      </c>
      <c r="C33" s="12">
        <v>3</v>
      </c>
      <c r="D33">
        <v>0</v>
      </c>
      <c r="E33">
        <v>980</v>
      </c>
      <c r="F33">
        <v>5</v>
      </c>
      <c r="G33">
        <v>3</v>
      </c>
      <c r="H33">
        <v>980</v>
      </c>
      <c r="I33">
        <v>1</v>
      </c>
      <c r="J33">
        <v>3</v>
      </c>
      <c r="K33" s="11">
        <v>700554471.41999996</v>
      </c>
      <c r="L33" s="11">
        <f t="shared" si="0"/>
        <v>700554471.41999996</v>
      </c>
    </row>
    <row r="34" spans="1:13" hidden="1" x14ac:dyDescent="0.25">
      <c r="A34">
        <v>2063</v>
      </c>
      <c r="B34">
        <v>1</v>
      </c>
      <c r="C34" s="12">
        <v>3</v>
      </c>
      <c r="D34">
        <v>0</v>
      </c>
      <c r="E34">
        <v>978</v>
      </c>
      <c r="F34">
        <v>5</v>
      </c>
      <c r="G34">
        <v>3</v>
      </c>
      <c r="H34">
        <v>978</v>
      </c>
      <c r="I34">
        <v>1</v>
      </c>
      <c r="J34">
        <v>3</v>
      </c>
      <c r="K34" s="11">
        <v>409141018.68000001</v>
      </c>
      <c r="L34" s="11">
        <f t="shared" si="0"/>
        <v>409141018.68000001</v>
      </c>
    </row>
    <row r="35" spans="1:13" hidden="1" x14ac:dyDescent="0.25">
      <c r="A35">
        <v>2063</v>
      </c>
      <c r="B35">
        <v>1</v>
      </c>
      <c r="C35" s="12">
        <v>3</v>
      </c>
      <c r="D35">
        <v>0</v>
      </c>
      <c r="E35">
        <v>840</v>
      </c>
      <c r="F35">
        <v>5</v>
      </c>
      <c r="G35">
        <v>3</v>
      </c>
      <c r="H35">
        <v>840</v>
      </c>
      <c r="I35">
        <v>2</v>
      </c>
      <c r="J35">
        <v>3</v>
      </c>
      <c r="K35" s="11">
        <v>65675518.18</v>
      </c>
      <c r="L35" s="11">
        <f t="shared" si="0"/>
        <v>65675518.18</v>
      </c>
    </row>
    <row r="36" spans="1:13" hidden="1" x14ac:dyDescent="0.25">
      <c r="A36">
        <v>2063</v>
      </c>
      <c r="B36">
        <v>1</v>
      </c>
      <c r="C36" s="12">
        <v>3</v>
      </c>
      <c r="D36">
        <v>0</v>
      </c>
      <c r="E36">
        <v>840</v>
      </c>
      <c r="F36">
        <v>5</v>
      </c>
      <c r="G36">
        <v>3</v>
      </c>
      <c r="H36">
        <v>840</v>
      </c>
      <c r="I36">
        <v>1</v>
      </c>
      <c r="J36">
        <v>4</v>
      </c>
      <c r="K36" s="11">
        <v>6115649.9800000004</v>
      </c>
      <c r="L36" s="11">
        <f t="shared" si="0"/>
        <v>6115649.9800000004</v>
      </c>
    </row>
    <row r="37" spans="1:13" hidden="1" x14ac:dyDescent="0.25">
      <c r="A37">
        <v>2063</v>
      </c>
      <c r="B37">
        <v>1</v>
      </c>
      <c r="C37" s="12">
        <v>3</v>
      </c>
      <c r="D37">
        <v>0</v>
      </c>
      <c r="E37">
        <v>840</v>
      </c>
      <c r="F37">
        <v>5</v>
      </c>
      <c r="G37">
        <v>3</v>
      </c>
      <c r="H37">
        <v>840</v>
      </c>
      <c r="I37">
        <v>1</v>
      </c>
      <c r="J37">
        <v>3</v>
      </c>
      <c r="K37" s="11">
        <v>1882814286.95</v>
      </c>
      <c r="L37" s="11">
        <f t="shared" si="0"/>
        <v>1882814286.95</v>
      </c>
    </row>
    <row r="38" spans="1:13" hidden="1" x14ac:dyDescent="0.25">
      <c r="A38">
        <v>2063</v>
      </c>
      <c r="B38">
        <v>1</v>
      </c>
      <c r="C38" s="12">
        <v>3</v>
      </c>
      <c r="D38">
        <v>0</v>
      </c>
      <c r="E38">
        <v>980</v>
      </c>
      <c r="F38">
        <v>5</v>
      </c>
      <c r="G38">
        <v>3</v>
      </c>
      <c r="H38">
        <v>980</v>
      </c>
      <c r="I38">
        <v>2</v>
      </c>
      <c r="J38">
        <v>3</v>
      </c>
      <c r="K38" s="11">
        <v>51400000</v>
      </c>
      <c r="L38" s="11">
        <f t="shared" si="0"/>
        <v>51400000</v>
      </c>
    </row>
    <row r="39" spans="1:13" hidden="1" x14ac:dyDescent="0.25">
      <c r="A39">
        <v>2066</v>
      </c>
      <c r="B39">
        <v>2</v>
      </c>
      <c r="C39" s="12">
        <v>3</v>
      </c>
      <c r="D39">
        <v>5</v>
      </c>
      <c r="E39">
        <v>980</v>
      </c>
      <c r="F39">
        <v>5</v>
      </c>
      <c r="G39">
        <v>3</v>
      </c>
      <c r="H39">
        <v>980</v>
      </c>
      <c r="I39">
        <v>1</v>
      </c>
      <c r="J39">
        <v>3</v>
      </c>
      <c r="K39" s="11">
        <v>29476.03</v>
      </c>
      <c r="L39" s="11">
        <f>K39*-1</f>
        <v>-29476.03</v>
      </c>
    </row>
    <row r="40" spans="1:13" hidden="1" x14ac:dyDescent="0.25">
      <c r="A40">
        <v>2068</v>
      </c>
      <c r="B40">
        <v>1</v>
      </c>
      <c r="C40" s="12">
        <v>3</v>
      </c>
      <c r="D40">
        <v>3</v>
      </c>
      <c r="E40">
        <v>980</v>
      </c>
      <c r="F40">
        <v>5</v>
      </c>
      <c r="G40">
        <v>3</v>
      </c>
      <c r="H40">
        <v>980</v>
      </c>
      <c r="I40">
        <v>1</v>
      </c>
      <c r="J40">
        <v>3</v>
      </c>
      <c r="K40" s="11">
        <v>4758793.8600000003</v>
      </c>
      <c r="L40" s="11">
        <f t="shared" si="0"/>
        <v>4758793.8600000003</v>
      </c>
      <c r="M40">
        <v>32</v>
      </c>
    </row>
    <row r="41" spans="1:13" hidden="1" x14ac:dyDescent="0.25">
      <c r="A41">
        <v>2068</v>
      </c>
      <c r="B41">
        <v>1</v>
      </c>
      <c r="C41" s="12">
        <v>3</v>
      </c>
      <c r="D41">
        <v>3</v>
      </c>
      <c r="E41">
        <v>978</v>
      </c>
      <c r="F41">
        <v>5</v>
      </c>
      <c r="G41">
        <v>3</v>
      </c>
      <c r="H41">
        <v>978</v>
      </c>
      <c r="I41">
        <v>1</v>
      </c>
      <c r="J41">
        <v>3</v>
      </c>
      <c r="K41" s="11">
        <v>1590592.57</v>
      </c>
      <c r="L41" s="11">
        <f t="shared" si="0"/>
        <v>1590592.57</v>
      </c>
      <c r="M41">
        <v>32</v>
      </c>
    </row>
    <row r="42" spans="1:13" hidden="1" x14ac:dyDescent="0.25">
      <c r="A42">
        <v>2068</v>
      </c>
      <c r="B42">
        <v>1</v>
      </c>
      <c r="C42" s="12">
        <v>3</v>
      </c>
      <c r="D42">
        <v>3</v>
      </c>
      <c r="E42">
        <v>840</v>
      </c>
      <c r="F42">
        <v>5</v>
      </c>
      <c r="G42">
        <v>3</v>
      </c>
      <c r="H42">
        <v>840</v>
      </c>
      <c r="I42">
        <v>2</v>
      </c>
      <c r="J42">
        <v>3</v>
      </c>
      <c r="K42" s="11">
        <v>1661347.25</v>
      </c>
      <c r="L42" s="11">
        <f t="shared" si="0"/>
        <v>1661347.25</v>
      </c>
      <c r="M42">
        <v>33</v>
      </c>
    </row>
    <row r="43" spans="1:13" hidden="1" x14ac:dyDescent="0.25">
      <c r="A43">
        <v>2068</v>
      </c>
      <c r="B43">
        <v>1</v>
      </c>
      <c r="C43" s="12">
        <v>3</v>
      </c>
      <c r="D43">
        <v>3</v>
      </c>
      <c r="E43">
        <v>840</v>
      </c>
      <c r="F43">
        <v>5</v>
      </c>
      <c r="G43">
        <v>3</v>
      </c>
      <c r="H43">
        <v>840</v>
      </c>
      <c r="I43">
        <v>1</v>
      </c>
      <c r="J43">
        <v>3</v>
      </c>
      <c r="K43" s="11">
        <v>5643895.5999999996</v>
      </c>
      <c r="L43" s="11">
        <f t="shared" si="0"/>
        <v>5643895.5999999996</v>
      </c>
      <c r="M43">
        <v>32</v>
      </c>
    </row>
    <row r="44" spans="1:13" hidden="1" x14ac:dyDescent="0.25">
      <c r="A44">
        <v>2068</v>
      </c>
      <c r="B44">
        <v>1</v>
      </c>
      <c r="C44" s="12">
        <v>3</v>
      </c>
      <c r="D44">
        <v>2</v>
      </c>
      <c r="E44">
        <v>980</v>
      </c>
      <c r="F44">
        <v>5</v>
      </c>
      <c r="G44">
        <v>3</v>
      </c>
      <c r="H44">
        <v>980</v>
      </c>
      <c r="I44">
        <v>1</v>
      </c>
      <c r="J44">
        <v>3</v>
      </c>
      <c r="K44" s="11">
        <v>10130547.26</v>
      </c>
      <c r="L44" s="11">
        <f t="shared" si="0"/>
        <v>10130547.26</v>
      </c>
    </row>
    <row r="45" spans="1:13" hidden="1" x14ac:dyDescent="0.25">
      <c r="A45">
        <v>2068</v>
      </c>
      <c r="B45">
        <v>1</v>
      </c>
      <c r="C45" s="12">
        <v>3</v>
      </c>
      <c r="D45">
        <v>2</v>
      </c>
      <c r="E45">
        <v>978</v>
      </c>
      <c r="F45">
        <v>5</v>
      </c>
      <c r="G45">
        <v>3</v>
      </c>
      <c r="H45">
        <v>978</v>
      </c>
      <c r="I45">
        <v>1</v>
      </c>
      <c r="J45">
        <v>3</v>
      </c>
      <c r="K45" s="11">
        <v>2521150.27</v>
      </c>
      <c r="L45" s="11">
        <f t="shared" si="0"/>
        <v>2521150.27</v>
      </c>
    </row>
    <row r="46" spans="1:13" hidden="1" x14ac:dyDescent="0.25">
      <c r="A46">
        <v>2068</v>
      </c>
      <c r="B46">
        <v>1</v>
      </c>
      <c r="C46" s="12">
        <v>3</v>
      </c>
      <c r="D46">
        <v>2</v>
      </c>
      <c r="E46">
        <v>840</v>
      </c>
      <c r="F46">
        <v>5</v>
      </c>
      <c r="G46">
        <v>3</v>
      </c>
      <c r="H46">
        <v>840</v>
      </c>
      <c r="I46">
        <v>1</v>
      </c>
      <c r="J46">
        <v>3</v>
      </c>
      <c r="K46" s="11">
        <v>11946888.74</v>
      </c>
      <c r="L46" s="11">
        <f t="shared" si="0"/>
        <v>11946888.74</v>
      </c>
    </row>
    <row r="47" spans="1:13" hidden="1" x14ac:dyDescent="0.25">
      <c r="A47">
        <v>2069</v>
      </c>
      <c r="B47">
        <v>2</v>
      </c>
      <c r="C47" s="12">
        <v>3</v>
      </c>
      <c r="D47">
        <v>2</v>
      </c>
      <c r="E47">
        <v>840</v>
      </c>
      <c r="F47">
        <v>5</v>
      </c>
      <c r="G47">
        <v>3</v>
      </c>
      <c r="H47">
        <v>840</v>
      </c>
      <c r="I47">
        <v>1</v>
      </c>
      <c r="J47">
        <v>3</v>
      </c>
      <c r="K47" s="11">
        <v>772437.78</v>
      </c>
      <c r="L47" s="11">
        <f t="shared" ref="L47:L62" si="3">K47*-1</f>
        <v>-772437.78</v>
      </c>
    </row>
    <row r="48" spans="1:13" hidden="1" x14ac:dyDescent="0.25">
      <c r="A48">
        <v>2069</v>
      </c>
      <c r="B48">
        <v>2</v>
      </c>
      <c r="C48" s="12">
        <v>3</v>
      </c>
      <c r="D48">
        <v>4</v>
      </c>
      <c r="E48">
        <v>980</v>
      </c>
      <c r="F48">
        <v>5</v>
      </c>
      <c r="G48">
        <v>3</v>
      </c>
      <c r="H48">
        <v>980</v>
      </c>
      <c r="I48">
        <v>2</v>
      </c>
      <c r="J48">
        <v>3</v>
      </c>
      <c r="K48" s="11">
        <v>51514781.200000003</v>
      </c>
      <c r="L48" s="11">
        <f t="shared" si="3"/>
        <v>-51514781.200000003</v>
      </c>
    </row>
    <row r="49" spans="1:13" hidden="1" x14ac:dyDescent="0.25">
      <c r="A49">
        <v>2069</v>
      </c>
      <c r="B49">
        <v>2</v>
      </c>
      <c r="C49" s="12">
        <v>3</v>
      </c>
      <c r="D49">
        <v>4</v>
      </c>
      <c r="E49">
        <v>980</v>
      </c>
      <c r="F49">
        <v>5</v>
      </c>
      <c r="G49">
        <v>3</v>
      </c>
      <c r="H49">
        <v>980</v>
      </c>
      <c r="I49">
        <v>1</v>
      </c>
      <c r="J49">
        <v>4</v>
      </c>
      <c r="K49" s="11">
        <v>8417.92</v>
      </c>
      <c r="L49" s="11">
        <f t="shared" si="3"/>
        <v>-8417.92</v>
      </c>
    </row>
    <row r="50" spans="1:13" hidden="1" x14ac:dyDescent="0.25">
      <c r="A50">
        <v>2069</v>
      </c>
      <c r="B50">
        <v>2</v>
      </c>
      <c r="C50" s="12">
        <v>3</v>
      </c>
      <c r="D50">
        <v>4</v>
      </c>
      <c r="E50">
        <v>980</v>
      </c>
      <c r="F50">
        <v>5</v>
      </c>
      <c r="G50">
        <v>3</v>
      </c>
      <c r="H50">
        <v>980</v>
      </c>
      <c r="I50">
        <v>1</v>
      </c>
      <c r="J50">
        <v>3</v>
      </c>
      <c r="K50" s="11">
        <v>67647447.129999995</v>
      </c>
      <c r="L50" s="11">
        <f t="shared" si="3"/>
        <v>-67647447.129999995</v>
      </c>
    </row>
    <row r="51" spans="1:13" hidden="1" x14ac:dyDescent="0.25">
      <c r="A51">
        <v>2069</v>
      </c>
      <c r="B51">
        <v>2</v>
      </c>
      <c r="C51" s="12">
        <v>3</v>
      </c>
      <c r="D51">
        <v>4</v>
      </c>
      <c r="E51">
        <v>978</v>
      </c>
      <c r="F51">
        <v>5</v>
      </c>
      <c r="G51">
        <v>3</v>
      </c>
      <c r="H51">
        <v>978</v>
      </c>
      <c r="I51">
        <v>2</v>
      </c>
      <c r="J51">
        <v>3</v>
      </c>
      <c r="K51" s="11">
        <v>2723.34</v>
      </c>
      <c r="L51" s="11">
        <f t="shared" si="3"/>
        <v>-2723.34</v>
      </c>
    </row>
    <row r="52" spans="1:13" hidden="1" x14ac:dyDescent="0.25">
      <c r="A52">
        <v>2069</v>
      </c>
      <c r="B52">
        <v>2</v>
      </c>
      <c r="C52" s="12">
        <v>3</v>
      </c>
      <c r="D52">
        <v>4</v>
      </c>
      <c r="E52">
        <v>978</v>
      </c>
      <c r="F52">
        <v>5</v>
      </c>
      <c r="G52">
        <v>3</v>
      </c>
      <c r="H52">
        <v>978</v>
      </c>
      <c r="I52">
        <v>1</v>
      </c>
      <c r="J52">
        <v>3</v>
      </c>
      <c r="K52" s="11">
        <v>40268191.75</v>
      </c>
      <c r="L52" s="11">
        <f t="shared" si="3"/>
        <v>-40268191.75</v>
      </c>
    </row>
    <row r="53" spans="1:13" hidden="1" x14ac:dyDescent="0.25">
      <c r="A53">
        <v>2069</v>
      </c>
      <c r="B53">
        <v>2</v>
      </c>
      <c r="C53" s="12">
        <v>3</v>
      </c>
      <c r="D53">
        <v>4</v>
      </c>
      <c r="E53">
        <v>840</v>
      </c>
      <c r="F53">
        <v>5</v>
      </c>
      <c r="G53">
        <v>3</v>
      </c>
      <c r="H53">
        <v>840</v>
      </c>
      <c r="I53">
        <v>2</v>
      </c>
      <c r="J53">
        <v>4</v>
      </c>
      <c r="K53" s="11">
        <v>105.85</v>
      </c>
      <c r="L53" s="11">
        <f t="shared" si="3"/>
        <v>-105.85</v>
      </c>
    </row>
    <row r="54" spans="1:13" hidden="1" x14ac:dyDescent="0.25">
      <c r="A54">
        <v>2069</v>
      </c>
      <c r="B54">
        <v>2</v>
      </c>
      <c r="C54" s="12">
        <v>3</v>
      </c>
      <c r="D54">
        <v>4</v>
      </c>
      <c r="E54">
        <v>840</v>
      </c>
      <c r="F54">
        <v>5</v>
      </c>
      <c r="G54">
        <v>3</v>
      </c>
      <c r="H54">
        <v>840</v>
      </c>
      <c r="I54">
        <v>2</v>
      </c>
      <c r="J54">
        <v>3</v>
      </c>
      <c r="K54" s="11">
        <v>39715403.450000003</v>
      </c>
      <c r="L54" s="11">
        <f t="shared" si="3"/>
        <v>-39715403.450000003</v>
      </c>
    </row>
    <row r="55" spans="1:13" hidden="1" x14ac:dyDescent="0.25">
      <c r="A55">
        <v>2069</v>
      </c>
      <c r="B55">
        <v>2</v>
      </c>
      <c r="C55" s="12">
        <v>3</v>
      </c>
      <c r="D55">
        <v>4</v>
      </c>
      <c r="E55">
        <v>840</v>
      </c>
      <c r="F55">
        <v>5</v>
      </c>
      <c r="G55">
        <v>3</v>
      </c>
      <c r="H55">
        <v>840</v>
      </c>
      <c r="I55">
        <v>1</v>
      </c>
      <c r="J55">
        <v>4</v>
      </c>
      <c r="K55" s="11">
        <v>2684.41</v>
      </c>
      <c r="L55" s="11">
        <f t="shared" si="3"/>
        <v>-2684.41</v>
      </c>
    </row>
    <row r="56" spans="1:13" hidden="1" x14ac:dyDescent="0.25">
      <c r="A56">
        <v>2069</v>
      </c>
      <c r="B56">
        <v>2</v>
      </c>
      <c r="C56" s="12">
        <v>3</v>
      </c>
      <c r="D56">
        <v>4</v>
      </c>
      <c r="E56">
        <v>840</v>
      </c>
      <c r="F56">
        <v>5</v>
      </c>
      <c r="G56">
        <v>3</v>
      </c>
      <c r="H56">
        <v>840</v>
      </c>
      <c r="I56">
        <v>1</v>
      </c>
      <c r="J56">
        <v>3</v>
      </c>
      <c r="K56" s="11">
        <v>81806847.569999993</v>
      </c>
      <c r="L56" s="11">
        <f t="shared" si="3"/>
        <v>-81806847.569999993</v>
      </c>
    </row>
    <row r="57" spans="1:13" hidden="1" x14ac:dyDescent="0.25">
      <c r="A57">
        <v>2069</v>
      </c>
      <c r="B57">
        <v>2</v>
      </c>
      <c r="C57" s="12">
        <v>3</v>
      </c>
      <c r="D57">
        <v>3</v>
      </c>
      <c r="E57">
        <v>980</v>
      </c>
      <c r="F57">
        <v>9</v>
      </c>
      <c r="G57">
        <v>3</v>
      </c>
      <c r="H57">
        <v>980</v>
      </c>
      <c r="I57">
        <v>2</v>
      </c>
      <c r="J57">
        <v>3</v>
      </c>
      <c r="K57" s="11">
        <v>2131.4299999999998</v>
      </c>
      <c r="L57" s="11">
        <f t="shared" si="3"/>
        <v>-2131.4299999999998</v>
      </c>
      <c r="M57">
        <v>34</v>
      </c>
    </row>
    <row r="58" spans="1:13" hidden="1" x14ac:dyDescent="0.25">
      <c r="A58">
        <v>2069</v>
      </c>
      <c r="B58">
        <v>2</v>
      </c>
      <c r="C58" s="12">
        <v>3</v>
      </c>
      <c r="D58">
        <v>2</v>
      </c>
      <c r="E58">
        <v>980</v>
      </c>
      <c r="F58">
        <v>9</v>
      </c>
      <c r="G58">
        <v>3</v>
      </c>
      <c r="H58">
        <v>980</v>
      </c>
      <c r="I58">
        <v>2</v>
      </c>
      <c r="J58">
        <v>3</v>
      </c>
      <c r="K58" s="11">
        <v>967892.12</v>
      </c>
      <c r="L58" s="11">
        <f t="shared" si="3"/>
        <v>-967892.12</v>
      </c>
    </row>
    <row r="59" spans="1:13" hidden="1" x14ac:dyDescent="0.25">
      <c r="A59">
        <v>2069</v>
      </c>
      <c r="B59">
        <v>2</v>
      </c>
      <c r="C59" s="12">
        <v>3</v>
      </c>
      <c r="D59">
        <v>2</v>
      </c>
      <c r="E59">
        <v>980</v>
      </c>
      <c r="F59">
        <v>5</v>
      </c>
      <c r="G59">
        <v>3</v>
      </c>
      <c r="H59">
        <v>980</v>
      </c>
      <c r="I59">
        <v>1</v>
      </c>
      <c r="J59">
        <v>3</v>
      </c>
      <c r="K59" s="11">
        <v>1387433.15</v>
      </c>
      <c r="L59" s="11">
        <f t="shared" si="3"/>
        <v>-1387433.15</v>
      </c>
    </row>
    <row r="60" spans="1:13" hidden="1" x14ac:dyDescent="0.25">
      <c r="A60">
        <v>2069</v>
      </c>
      <c r="B60">
        <v>2</v>
      </c>
      <c r="C60" s="12">
        <v>3</v>
      </c>
      <c r="D60">
        <v>2</v>
      </c>
      <c r="E60">
        <v>978</v>
      </c>
      <c r="F60">
        <v>9</v>
      </c>
      <c r="G60">
        <v>3</v>
      </c>
      <c r="H60">
        <v>978</v>
      </c>
      <c r="I60">
        <v>2</v>
      </c>
      <c r="J60">
        <v>3</v>
      </c>
      <c r="K60" s="11">
        <v>24944.78</v>
      </c>
      <c r="L60" s="11">
        <f t="shared" si="3"/>
        <v>-24944.78</v>
      </c>
    </row>
    <row r="61" spans="1:13" hidden="1" x14ac:dyDescent="0.25">
      <c r="A61">
        <v>2069</v>
      </c>
      <c r="B61">
        <v>2</v>
      </c>
      <c r="C61" s="12">
        <v>3</v>
      </c>
      <c r="D61">
        <v>2</v>
      </c>
      <c r="E61">
        <v>840</v>
      </c>
      <c r="F61">
        <v>9</v>
      </c>
      <c r="G61">
        <v>3</v>
      </c>
      <c r="H61">
        <v>840</v>
      </c>
      <c r="I61">
        <v>2</v>
      </c>
      <c r="J61">
        <v>3</v>
      </c>
      <c r="K61" s="11">
        <v>15872.27</v>
      </c>
      <c r="L61" s="11">
        <f t="shared" si="3"/>
        <v>-15872.27</v>
      </c>
    </row>
    <row r="62" spans="1:13" hidden="1" x14ac:dyDescent="0.25">
      <c r="A62">
        <v>2069</v>
      </c>
      <c r="B62">
        <v>2</v>
      </c>
      <c r="C62" s="12">
        <v>3</v>
      </c>
      <c r="D62">
        <v>2</v>
      </c>
      <c r="E62">
        <v>978</v>
      </c>
      <c r="F62">
        <v>5</v>
      </c>
      <c r="G62">
        <v>3</v>
      </c>
      <c r="H62">
        <v>978</v>
      </c>
      <c r="I62">
        <v>1</v>
      </c>
      <c r="J62">
        <v>3</v>
      </c>
      <c r="K62" s="11">
        <v>339235.74</v>
      </c>
      <c r="L62" s="11">
        <f t="shared" si="3"/>
        <v>-339235.74</v>
      </c>
    </row>
    <row r="63" spans="1:13" hidden="1" x14ac:dyDescent="0.25">
      <c r="A63">
        <v>2071</v>
      </c>
      <c r="B63">
        <v>1</v>
      </c>
      <c r="C63" s="12">
        <v>1</v>
      </c>
      <c r="D63">
        <v>0</v>
      </c>
      <c r="E63">
        <v>980</v>
      </c>
      <c r="F63">
        <v>5</v>
      </c>
      <c r="G63">
        <v>3</v>
      </c>
      <c r="H63">
        <v>980</v>
      </c>
      <c r="I63">
        <v>1</v>
      </c>
      <c r="J63">
        <v>3</v>
      </c>
      <c r="K63" s="11">
        <v>493673.23</v>
      </c>
      <c r="L63" s="11">
        <f t="shared" si="0"/>
        <v>493673.23</v>
      </c>
    </row>
    <row r="64" spans="1:13" hidden="1" x14ac:dyDescent="0.25">
      <c r="A64">
        <v>2078</v>
      </c>
      <c r="B64">
        <v>1</v>
      </c>
      <c r="C64" s="12">
        <v>1</v>
      </c>
      <c r="D64">
        <v>2</v>
      </c>
      <c r="E64">
        <v>980</v>
      </c>
      <c r="F64">
        <v>5</v>
      </c>
      <c r="G64">
        <v>3</v>
      </c>
      <c r="H64">
        <v>980</v>
      </c>
      <c r="I64">
        <v>1</v>
      </c>
      <c r="J64">
        <v>3</v>
      </c>
      <c r="K64" s="11">
        <v>4525.66</v>
      </c>
      <c r="L64" s="11">
        <f t="shared" si="0"/>
        <v>4525.66</v>
      </c>
    </row>
    <row r="65" spans="1:13" hidden="1" x14ac:dyDescent="0.25">
      <c r="A65">
        <v>2083</v>
      </c>
      <c r="B65">
        <v>1</v>
      </c>
      <c r="C65" s="12">
        <v>2</v>
      </c>
      <c r="D65">
        <v>0</v>
      </c>
      <c r="E65">
        <v>980</v>
      </c>
      <c r="F65">
        <v>5</v>
      </c>
      <c r="G65">
        <v>3</v>
      </c>
      <c r="H65">
        <v>980</v>
      </c>
      <c r="I65">
        <v>1</v>
      </c>
      <c r="J65">
        <v>3</v>
      </c>
      <c r="K65" s="11">
        <v>58701050</v>
      </c>
      <c r="L65" s="11">
        <f t="shared" si="0"/>
        <v>58701050</v>
      </c>
    </row>
    <row r="66" spans="1:13" hidden="1" x14ac:dyDescent="0.25">
      <c r="A66">
        <v>2083</v>
      </c>
      <c r="B66">
        <v>1</v>
      </c>
      <c r="C66" s="12">
        <v>2</v>
      </c>
      <c r="D66">
        <v>0</v>
      </c>
      <c r="E66">
        <v>980</v>
      </c>
      <c r="F66">
        <v>5</v>
      </c>
      <c r="G66">
        <v>3</v>
      </c>
      <c r="H66">
        <v>980</v>
      </c>
      <c r="I66">
        <v>1</v>
      </c>
      <c r="J66">
        <v>4</v>
      </c>
      <c r="K66" s="11">
        <v>2558997.6800000002</v>
      </c>
      <c r="L66" s="11">
        <f t="shared" si="0"/>
        <v>2558997.6800000002</v>
      </c>
    </row>
    <row r="67" spans="1:13" hidden="1" x14ac:dyDescent="0.25">
      <c r="A67">
        <v>2086</v>
      </c>
      <c r="B67">
        <v>2</v>
      </c>
      <c r="C67" s="12">
        <v>2</v>
      </c>
      <c r="D67">
        <v>5</v>
      </c>
      <c r="E67">
        <v>980</v>
      </c>
      <c r="F67">
        <v>5</v>
      </c>
      <c r="G67">
        <v>3</v>
      </c>
      <c r="H67">
        <v>980</v>
      </c>
      <c r="I67">
        <v>1</v>
      </c>
      <c r="J67">
        <v>3</v>
      </c>
      <c r="K67" s="11">
        <v>58296.37</v>
      </c>
      <c r="L67" s="11">
        <f t="shared" ref="L67:L68" si="4">K67*-1</f>
        <v>-58296.37</v>
      </c>
    </row>
    <row r="68" spans="1:13" hidden="1" x14ac:dyDescent="0.25">
      <c r="A68">
        <v>2086</v>
      </c>
      <c r="B68">
        <v>2</v>
      </c>
      <c r="C68" s="12">
        <v>2</v>
      </c>
      <c r="D68">
        <v>5</v>
      </c>
      <c r="E68">
        <v>980</v>
      </c>
      <c r="F68">
        <v>5</v>
      </c>
      <c r="G68">
        <v>3</v>
      </c>
      <c r="H68">
        <v>980</v>
      </c>
      <c r="I68">
        <v>1</v>
      </c>
      <c r="J68">
        <v>4</v>
      </c>
      <c r="K68" s="11">
        <v>687.2</v>
      </c>
      <c r="L68" s="11">
        <f t="shared" si="4"/>
        <v>-687.2</v>
      </c>
    </row>
    <row r="69" spans="1:13" hidden="1" x14ac:dyDescent="0.25">
      <c r="A69">
        <v>2088</v>
      </c>
      <c r="B69">
        <v>1</v>
      </c>
      <c r="C69" s="12">
        <v>2</v>
      </c>
      <c r="D69">
        <v>2</v>
      </c>
      <c r="E69">
        <v>980</v>
      </c>
      <c r="F69">
        <v>5</v>
      </c>
      <c r="G69">
        <v>3</v>
      </c>
      <c r="H69">
        <v>980</v>
      </c>
      <c r="I69">
        <v>1</v>
      </c>
      <c r="J69">
        <v>4</v>
      </c>
      <c r="K69" s="11">
        <v>51593</v>
      </c>
      <c r="L69" s="11">
        <f t="shared" ref="L69:L126" si="5">K69*1</f>
        <v>51593</v>
      </c>
    </row>
    <row r="70" spans="1:13" hidden="1" x14ac:dyDescent="0.25">
      <c r="A70">
        <v>2088</v>
      </c>
      <c r="B70">
        <v>1</v>
      </c>
      <c r="C70" s="12">
        <v>2</v>
      </c>
      <c r="D70">
        <v>2</v>
      </c>
      <c r="E70">
        <v>980</v>
      </c>
      <c r="F70">
        <v>5</v>
      </c>
      <c r="G70">
        <v>3</v>
      </c>
      <c r="H70">
        <v>980</v>
      </c>
      <c r="I70">
        <v>1</v>
      </c>
      <c r="J70">
        <v>3</v>
      </c>
      <c r="K70" s="11">
        <v>899933.73</v>
      </c>
      <c r="L70" s="11">
        <f t="shared" si="5"/>
        <v>899933.73</v>
      </c>
    </row>
    <row r="71" spans="1:13" hidden="1" x14ac:dyDescent="0.25">
      <c r="A71">
        <v>2088</v>
      </c>
      <c r="B71">
        <v>1</v>
      </c>
      <c r="C71" s="12">
        <v>2</v>
      </c>
      <c r="D71">
        <v>3</v>
      </c>
      <c r="E71">
        <v>980</v>
      </c>
      <c r="F71">
        <v>5</v>
      </c>
      <c r="G71">
        <v>3</v>
      </c>
      <c r="H71">
        <v>980</v>
      </c>
      <c r="I71">
        <v>1</v>
      </c>
      <c r="J71">
        <v>3</v>
      </c>
      <c r="K71" s="11">
        <v>508528.81</v>
      </c>
      <c r="L71" s="11">
        <f t="shared" si="5"/>
        <v>508528.81</v>
      </c>
      <c r="M71">
        <v>32</v>
      </c>
    </row>
    <row r="72" spans="1:13" hidden="1" x14ac:dyDescent="0.25">
      <c r="A72">
        <v>2089</v>
      </c>
      <c r="B72">
        <v>2</v>
      </c>
      <c r="C72" s="12">
        <v>2</v>
      </c>
      <c r="D72">
        <v>2</v>
      </c>
      <c r="E72">
        <v>980</v>
      </c>
      <c r="F72">
        <v>5</v>
      </c>
      <c r="G72">
        <v>3</v>
      </c>
      <c r="H72">
        <v>980</v>
      </c>
      <c r="I72">
        <v>1</v>
      </c>
      <c r="J72">
        <v>4</v>
      </c>
      <c r="K72" s="11">
        <v>781.18</v>
      </c>
      <c r="L72" s="11">
        <f t="shared" ref="L72:L76" si="6">K72*-1</f>
        <v>-781.18</v>
      </c>
    </row>
    <row r="73" spans="1:13" hidden="1" x14ac:dyDescent="0.25">
      <c r="A73">
        <v>2089</v>
      </c>
      <c r="B73">
        <v>2</v>
      </c>
      <c r="C73" s="12">
        <v>2</v>
      </c>
      <c r="D73">
        <v>3</v>
      </c>
      <c r="E73">
        <v>980</v>
      </c>
      <c r="F73">
        <v>9</v>
      </c>
      <c r="G73">
        <v>3</v>
      </c>
      <c r="H73">
        <v>980</v>
      </c>
      <c r="I73">
        <v>2</v>
      </c>
      <c r="J73">
        <v>3</v>
      </c>
      <c r="K73" s="11">
        <v>29023.16</v>
      </c>
      <c r="L73" s="11">
        <f t="shared" si="6"/>
        <v>-29023.16</v>
      </c>
      <c r="M73">
        <v>34</v>
      </c>
    </row>
    <row r="74" spans="1:13" hidden="1" x14ac:dyDescent="0.25">
      <c r="A74">
        <v>2089</v>
      </c>
      <c r="B74">
        <v>2</v>
      </c>
      <c r="C74" s="12">
        <v>2</v>
      </c>
      <c r="D74">
        <v>4</v>
      </c>
      <c r="E74">
        <v>980</v>
      </c>
      <c r="F74">
        <v>5</v>
      </c>
      <c r="G74">
        <v>3</v>
      </c>
      <c r="H74">
        <v>980</v>
      </c>
      <c r="I74">
        <v>1</v>
      </c>
      <c r="J74">
        <v>3</v>
      </c>
      <c r="K74" s="11">
        <v>2122910.11</v>
      </c>
      <c r="L74" s="11">
        <f t="shared" si="6"/>
        <v>-2122910.11</v>
      </c>
    </row>
    <row r="75" spans="1:13" hidden="1" x14ac:dyDescent="0.25">
      <c r="A75">
        <v>2089</v>
      </c>
      <c r="B75">
        <v>2</v>
      </c>
      <c r="C75" s="12">
        <v>2</v>
      </c>
      <c r="D75">
        <v>2</v>
      </c>
      <c r="E75">
        <v>980</v>
      </c>
      <c r="F75">
        <v>5</v>
      </c>
      <c r="G75">
        <v>3</v>
      </c>
      <c r="H75">
        <v>980</v>
      </c>
      <c r="I75">
        <v>1</v>
      </c>
      <c r="J75">
        <v>3</v>
      </c>
      <c r="K75" s="11">
        <v>4129.93</v>
      </c>
      <c r="L75" s="11">
        <f t="shared" si="6"/>
        <v>-4129.93</v>
      </c>
    </row>
    <row r="76" spans="1:13" hidden="1" x14ac:dyDescent="0.25">
      <c r="A76">
        <v>2089</v>
      </c>
      <c r="B76">
        <v>2</v>
      </c>
      <c r="C76" s="12">
        <v>2</v>
      </c>
      <c r="D76">
        <v>4</v>
      </c>
      <c r="E76">
        <v>980</v>
      </c>
      <c r="F76">
        <v>5</v>
      </c>
      <c r="G76">
        <v>3</v>
      </c>
      <c r="H76">
        <v>980</v>
      </c>
      <c r="I76">
        <v>1</v>
      </c>
      <c r="J76">
        <v>4</v>
      </c>
      <c r="K76" s="11">
        <v>40070.620000000003</v>
      </c>
      <c r="L76" s="11">
        <f t="shared" si="6"/>
        <v>-40070.620000000003</v>
      </c>
    </row>
    <row r="77" spans="1:13" hidden="1" x14ac:dyDescent="0.25">
      <c r="A77">
        <v>2203</v>
      </c>
      <c r="B77">
        <v>1</v>
      </c>
      <c r="C77" s="12">
        <v>1</v>
      </c>
      <c r="D77">
        <v>0</v>
      </c>
      <c r="E77">
        <v>980</v>
      </c>
      <c r="F77">
        <v>5</v>
      </c>
      <c r="G77">
        <v>3</v>
      </c>
      <c r="H77">
        <v>980</v>
      </c>
      <c r="I77">
        <v>2</v>
      </c>
      <c r="J77">
        <v>5</v>
      </c>
      <c r="K77" s="11">
        <v>373133.23</v>
      </c>
      <c r="L77" s="11">
        <f t="shared" si="5"/>
        <v>373133.23</v>
      </c>
    </row>
    <row r="78" spans="1:13" hidden="1" x14ac:dyDescent="0.25">
      <c r="A78">
        <v>2203</v>
      </c>
      <c r="B78">
        <v>1</v>
      </c>
      <c r="C78" s="12">
        <v>1</v>
      </c>
      <c r="D78">
        <v>0</v>
      </c>
      <c r="E78">
        <v>980</v>
      </c>
      <c r="F78">
        <v>5</v>
      </c>
      <c r="G78">
        <v>3</v>
      </c>
      <c r="H78">
        <v>980</v>
      </c>
      <c r="I78">
        <v>1</v>
      </c>
      <c r="J78">
        <v>5</v>
      </c>
      <c r="K78" s="11">
        <v>38355906.420000002</v>
      </c>
      <c r="L78" s="11">
        <f t="shared" si="5"/>
        <v>38355906.420000002</v>
      </c>
    </row>
    <row r="79" spans="1:13" hidden="1" x14ac:dyDescent="0.25">
      <c r="A79">
        <v>2203</v>
      </c>
      <c r="B79">
        <v>1</v>
      </c>
      <c r="C79" s="12">
        <v>1</v>
      </c>
      <c r="D79">
        <v>0</v>
      </c>
      <c r="E79">
        <v>840</v>
      </c>
      <c r="F79">
        <v>5</v>
      </c>
      <c r="G79">
        <v>3</v>
      </c>
      <c r="H79">
        <v>840</v>
      </c>
      <c r="I79">
        <v>2</v>
      </c>
      <c r="J79">
        <v>5</v>
      </c>
      <c r="K79" s="11">
        <v>52577.42</v>
      </c>
      <c r="L79" s="11">
        <f t="shared" si="5"/>
        <v>52577.42</v>
      </c>
    </row>
    <row r="80" spans="1:13" hidden="1" x14ac:dyDescent="0.25">
      <c r="A80">
        <v>2206</v>
      </c>
      <c r="B80">
        <v>2</v>
      </c>
      <c r="C80" s="12">
        <v>1</v>
      </c>
      <c r="D80">
        <v>5</v>
      </c>
      <c r="E80">
        <v>980</v>
      </c>
      <c r="F80">
        <v>5</v>
      </c>
      <c r="G80">
        <v>3</v>
      </c>
      <c r="H80">
        <v>980</v>
      </c>
      <c r="I80">
        <v>1</v>
      </c>
      <c r="J80">
        <v>5</v>
      </c>
      <c r="K80" s="11">
        <v>576215.56000000006</v>
      </c>
      <c r="L80" s="11">
        <f t="shared" ref="L80:L81" si="7">K80*-1</f>
        <v>-576215.56000000006</v>
      </c>
    </row>
    <row r="81" spans="1:13" hidden="1" x14ac:dyDescent="0.25">
      <c r="A81">
        <v>2206</v>
      </c>
      <c r="B81">
        <v>2</v>
      </c>
      <c r="C81" s="12">
        <v>1</v>
      </c>
      <c r="D81">
        <v>5</v>
      </c>
      <c r="E81">
        <v>980</v>
      </c>
      <c r="F81">
        <v>5</v>
      </c>
      <c r="G81">
        <v>3</v>
      </c>
      <c r="H81">
        <v>980</v>
      </c>
      <c r="I81">
        <v>2</v>
      </c>
      <c r="J81">
        <v>5</v>
      </c>
      <c r="K81" s="11">
        <v>4.1900000000000004</v>
      </c>
      <c r="L81" s="11">
        <f t="shared" si="7"/>
        <v>-4.1900000000000004</v>
      </c>
    </row>
    <row r="82" spans="1:13" hidden="1" x14ac:dyDescent="0.25">
      <c r="A82">
        <v>2208</v>
      </c>
      <c r="B82">
        <v>1</v>
      </c>
      <c r="C82" s="12">
        <v>1</v>
      </c>
      <c r="D82">
        <v>3</v>
      </c>
      <c r="E82">
        <v>980</v>
      </c>
      <c r="F82">
        <v>5</v>
      </c>
      <c r="G82">
        <v>3</v>
      </c>
      <c r="H82">
        <v>980</v>
      </c>
      <c r="I82">
        <v>2</v>
      </c>
      <c r="J82">
        <v>5</v>
      </c>
      <c r="K82" s="11">
        <v>65315.72</v>
      </c>
      <c r="L82" s="11">
        <f t="shared" si="5"/>
        <v>65315.72</v>
      </c>
      <c r="M82">
        <v>33</v>
      </c>
    </row>
    <row r="83" spans="1:13" hidden="1" x14ac:dyDescent="0.25">
      <c r="A83">
        <v>2208</v>
      </c>
      <c r="B83">
        <v>1</v>
      </c>
      <c r="C83" s="12">
        <v>1</v>
      </c>
      <c r="D83">
        <v>2</v>
      </c>
      <c r="E83">
        <v>980</v>
      </c>
      <c r="F83">
        <v>5</v>
      </c>
      <c r="G83">
        <v>3</v>
      </c>
      <c r="H83">
        <v>980</v>
      </c>
      <c r="I83">
        <v>1</v>
      </c>
      <c r="J83">
        <v>5</v>
      </c>
      <c r="K83" s="11">
        <v>345068.67</v>
      </c>
      <c r="L83" s="11">
        <f t="shared" si="5"/>
        <v>345068.67</v>
      </c>
    </row>
    <row r="84" spans="1:13" hidden="1" x14ac:dyDescent="0.25">
      <c r="A84">
        <v>2208</v>
      </c>
      <c r="B84">
        <v>1</v>
      </c>
      <c r="C84" s="12">
        <v>1</v>
      </c>
      <c r="D84">
        <v>3</v>
      </c>
      <c r="E84">
        <v>980</v>
      </c>
      <c r="F84">
        <v>5</v>
      </c>
      <c r="G84">
        <v>3</v>
      </c>
      <c r="H84">
        <v>980</v>
      </c>
      <c r="I84">
        <v>1</v>
      </c>
      <c r="J84">
        <v>5</v>
      </c>
      <c r="K84" s="11">
        <v>376721.53</v>
      </c>
      <c r="L84" s="11">
        <f t="shared" si="5"/>
        <v>376721.53</v>
      </c>
      <c r="M84">
        <v>32</v>
      </c>
    </row>
    <row r="85" spans="1:13" hidden="1" x14ac:dyDescent="0.25">
      <c r="A85">
        <v>2209</v>
      </c>
      <c r="B85">
        <v>2</v>
      </c>
      <c r="C85" s="12">
        <v>1</v>
      </c>
      <c r="D85">
        <v>4</v>
      </c>
      <c r="E85">
        <v>980</v>
      </c>
      <c r="F85">
        <v>5</v>
      </c>
      <c r="G85">
        <v>3</v>
      </c>
      <c r="H85">
        <v>980</v>
      </c>
      <c r="I85">
        <v>2</v>
      </c>
      <c r="J85">
        <v>5</v>
      </c>
      <c r="K85" s="11">
        <v>266600.07</v>
      </c>
      <c r="L85" s="11">
        <f t="shared" ref="L85:L91" si="8">K85*-1</f>
        <v>-266600.07</v>
      </c>
    </row>
    <row r="86" spans="1:13" hidden="1" x14ac:dyDescent="0.25">
      <c r="A86">
        <v>2209</v>
      </c>
      <c r="B86">
        <v>2</v>
      </c>
      <c r="C86" s="12">
        <v>1</v>
      </c>
      <c r="D86">
        <v>3</v>
      </c>
      <c r="E86">
        <v>980</v>
      </c>
      <c r="F86">
        <v>5</v>
      </c>
      <c r="G86">
        <v>3</v>
      </c>
      <c r="H86">
        <v>980</v>
      </c>
      <c r="I86">
        <v>1</v>
      </c>
      <c r="J86">
        <v>5</v>
      </c>
      <c r="K86" s="11">
        <v>0.13</v>
      </c>
      <c r="L86" s="11">
        <f t="shared" si="8"/>
        <v>-0.13</v>
      </c>
      <c r="M86">
        <v>34</v>
      </c>
    </row>
    <row r="87" spans="1:13" hidden="1" x14ac:dyDescent="0.25">
      <c r="A87">
        <v>2209</v>
      </c>
      <c r="B87">
        <v>2</v>
      </c>
      <c r="C87" s="12">
        <v>1</v>
      </c>
      <c r="D87">
        <v>2</v>
      </c>
      <c r="E87">
        <v>980</v>
      </c>
      <c r="F87">
        <v>9</v>
      </c>
      <c r="G87">
        <v>3</v>
      </c>
      <c r="H87">
        <v>980</v>
      </c>
      <c r="I87">
        <v>2</v>
      </c>
      <c r="J87">
        <v>5</v>
      </c>
      <c r="K87" s="11">
        <v>0.32</v>
      </c>
      <c r="L87" s="11">
        <f t="shared" si="8"/>
        <v>-0.32</v>
      </c>
    </row>
    <row r="88" spans="1:13" hidden="1" x14ac:dyDescent="0.25">
      <c r="A88">
        <v>2209</v>
      </c>
      <c r="B88">
        <v>2</v>
      </c>
      <c r="C88" s="12">
        <v>1</v>
      </c>
      <c r="D88">
        <v>2</v>
      </c>
      <c r="E88">
        <v>980</v>
      </c>
      <c r="F88">
        <v>5</v>
      </c>
      <c r="G88">
        <v>3</v>
      </c>
      <c r="H88">
        <v>980</v>
      </c>
      <c r="I88">
        <v>1</v>
      </c>
      <c r="J88">
        <v>5</v>
      </c>
      <c r="K88" s="11">
        <v>11114.81</v>
      </c>
      <c r="L88" s="11">
        <f t="shared" si="8"/>
        <v>-11114.81</v>
      </c>
    </row>
    <row r="89" spans="1:13" hidden="1" x14ac:dyDescent="0.25">
      <c r="A89">
        <v>2209</v>
      </c>
      <c r="B89">
        <v>2</v>
      </c>
      <c r="C89" s="12">
        <v>1</v>
      </c>
      <c r="D89">
        <v>4</v>
      </c>
      <c r="E89">
        <v>980</v>
      </c>
      <c r="F89">
        <v>5</v>
      </c>
      <c r="G89">
        <v>3</v>
      </c>
      <c r="H89">
        <v>980</v>
      </c>
      <c r="I89">
        <v>1</v>
      </c>
      <c r="J89">
        <v>5</v>
      </c>
      <c r="K89" s="11">
        <v>454013.07</v>
      </c>
      <c r="L89" s="11">
        <f t="shared" si="8"/>
        <v>-454013.07</v>
      </c>
    </row>
    <row r="90" spans="1:13" hidden="1" x14ac:dyDescent="0.25">
      <c r="A90">
        <v>2209</v>
      </c>
      <c r="B90">
        <v>2</v>
      </c>
      <c r="C90" s="12">
        <v>1</v>
      </c>
      <c r="D90">
        <v>4</v>
      </c>
      <c r="E90">
        <v>840</v>
      </c>
      <c r="F90">
        <v>5</v>
      </c>
      <c r="G90">
        <v>3</v>
      </c>
      <c r="H90">
        <v>840</v>
      </c>
      <c r="I90">
        <v>2</v>
      </c>
      <c r="J90">
        <v>5</v>
      </c>
      <c r="K90" s="11">
        <v>52577.42</v>
      </c>
      <c r="L90" s="11">
        <f t="shared" si="8"/>
        <v>-52577.42</v>
      </c>
    </row>
    <row r="91" spans="1:13" hidden="1" x14ac:dyDescent="0.25">
      <c r="A91">
        <v>2209</v>
      </c>
      <c r="B91">
        <v>2</v>
      </c>
      <c r="C91" s="12">
        <v>1</v>
      </c>
      <c r="D91">
        <v>3</v>
      </c>
      <c r="E91">
        <v>980</v>
      </c>
      <c r="F91">
        <v>5</v>
      </c>
      <c r="G91">
        <v>3</v>
      </c>
      <c r="H91">
        <v>980</v>
      </c>
      <c r="I91">
        <v>2</v>
      </c>
      <c r="J91">
        <v>5</v>
      </c>
      <c r="K91" s="11">
        <v>0.05</v>
      </c>
      <c r="L91" s="11">
        <f t="shared" si="8"/>
        <v>-0.05</v>
      </c>
      <c r="M91">
        <v>34</v>
      </c>
    </row>
    <row r="92" spans="1:13" hidden="1" x14ac:dyDescent="0.25">
      <c r="A92">
        <v>2233</v>
      </c>
      <c r="B92">
        <v>1</v>
      </c>
      <c r="C92" s="12">
        <v>1</v>
      </c>
      <c r="D92">
        <v>0</v>
      </c>
      <c r="E92">
        <v>980</v>
      </c>
      <c r="F92">
        <v>4</v>
      </c>
      <c r="G92">
        <v>3</v>
      </c>
      <c r="H92">
        <v>980</v>
      </c>
      <c r="I92">
        <v>1</v>
      </c>
      <c r="J92">
        <v>5</v>
      </c>
      <c r="K92" s="11">
        <v>4703662.28</v>
      </c>
      <c r="L92" s="11">
        <f t="shared" si="5"/>
        <v>4703662.28</v>
      </c>
    </row>
    <row r="93" spans="1:13" hidden="1" x14ac:dyDescent="0.25">
      <c r="A93">
        <v>2236</v>
      </c>
      <c r="B93">
        <v>2</v>
      </c>
      <c r="C93" s="12">
        <v>1</v>
      </c>
      <c r="D93">
        <v>5</v>
      </c>
      <c r="E93">
        <v>980</v>
      </c>
      <c r="F93">
        <v>4</v>
      </c>
      <c r="G93">
        <v>3</v>
      </c>
      <c r="H93">
        <v>980</v>
      </c>
      <c r="I93">
        <v>1</v>
      </c>
      <c r="J93">
        <v>5</v>
      </c>
      <c r="K93" s="11">
        <v>58790.44</v>
      </c>
      <c r="L93" s="11">
        <f>K93*-1</f>
        <v>-58790.44</v>
      </c>
    </row>
    <row r="94" spans="1:13" hidden="1" x14ac:dyDescent="0.25">
      <c r="A94">
        <v>2238</v>
      </c>
      <c r="B94">
        <v>1</v>
      </c>
      <c r="C94" s="12">
        <v>1</v>
      </c>
      <c r="D94">
        <v>2</v>
      </c>
      <c r="E94">
        <v>980</v>
      </c>
      <c r="F94">
        <v>4</v>
      </c>
      <c r="G94">
        <v>3</v>
      </c>
      <c r="H94">
        <v>980</v>
      </c>
      <c r="I94">
        <v>1</v>
      </c>
      <c r="J94">
        <v>5</v>
      </c>
      <c r="K94" s="11">
        <v>65525.84</v>
      </c>
      <c r="L94" s="11">
        <f t="shared" si="5"/>
        <v>65525.84</v>
      </c>
    </row>
    <row r="95" spans="1:13" hidden="1" x14ac:dyDescent="0.25">
      <c r="A95">
        <v>2239</v>
      </c>
      <c r="B95">
        <v>2</v>
      </c>
      <c r="C95" s="12">
        <v>1</v>
      </c>
      <c r="D95">
        <v>4</v>
      </c>
      <c r="E95">
        <v>980</v>
      </c>
      <c r="F95">
        <v>4</v>
      </c>
      <c r="G95">
        <v>3</v>
      </c>
      <c r="H95">
        <v>980</v>
      </c>
      <c r="I95">
        <v>1</v>
      </c>
      <c r="J95">
        <v>5</v>
      </c>
      <c r="K95" s="11">
        <v>2136.7399999999998</v>
      </c>
      <c r="L95" s="11">
        <f t="shared" ref="L95:L97" si="9">K95*-1</f>
        <v>-2136.7399999999998</v>
      </c>
    </row>
    <row r="96" spans="1:13" hidden="1" x14ac:dyDescent="0.25">
      <c r="A96">
        <v>2239</v>
      </c>
      <c r="B96">
        <v>2</v>
      </c>
      <c r="C96" s="12">
        <v>1</v>
      </c>
      <c r="D96">
        <v>2</v>
      </c>
      <c r="E96">
        <v>980</v>
      </c>
      <c r="F96">
        <v>5</v>
      </c>
      <c r="G96">
        <v>3</v>
      </c>
      <c r="H96">
        <v>980</v>
      </c>
      <c r="I96">
        <v>1</v>
      </c>
      <c r="J96">
        <v>5</v>
      </c>
      <c r="K96" s="11">
        <v>0.28999999999999998</v>
      </c>
      <c r="L96" s="11">
        <f t="shared" si="9"/>
        <v>-0.28999999999999998</v>
      </c>
    </row>
    <row r="97" spans="1:12" hidden="1" x14ac:dyDescent="0.25">
      <c r="A97">
        <v>2239</v>
      </c>
      <c r="B97">
        <v>2</v>
      </c>
      <c r="C97" s="12">
        <v>1</v>
      </c>
      <c r="D97">
        <v>4</v>
      </c>
      <c r="E97">
        <v>980</v>
      </c>
      <c r="F97">
        <v>5</v>
      </c>
      <c r="G97">
        <v>3</v>
      </c>
      <c r="H97">
        <v>980</v>
      </c>
      <c r="I97">
        <v>1</v>
      </c>
      <c r="J97">
        <v>5</v>
      </c>
      <c r="K97" s="11">
        <v>17.809999999999999</v>
      </c>
      <c r="L97" s="11">
        <f t="shared" si="9"/>
        <v>-17.809999999999999</v>
      </c>
    </row>
    <row r="98" spans="1:12" hidden="1" x14ac:dyDescent="0.25">
      <c r="A98">
        <v>2600</v>
      </c>
      <c r="B98">
        <v>1</v>
      </c>
      <c r="C98" s="12">
        <v>1</v>
      </c>
      <c r="D98">
        <v>9</v>
      </c>
      <c r="E98">
        <v>980</v>
      </c>
      <c r="F98">
        <v>5</v>
      </c>
      <c r="G98">
        <v>3</v>
      </c>
      <c r="H98">
        <v>980</v>
      </c>
      <c r="I98">
        <v>1</v>
      </c>
      <c r="J98">
        <v>3</v>
      </c>
      <c r="K98" s="11">
        <v>10501168.1</v>
      </c>
      <c r="L98" s="11">
        <f t="shared" si="5"/>
        <v>10501168.1</v>
      </c>
    </row>
    <row r="99" spans="1:12" hidden="1" x14ac:dyDescent="0.25">
      <c r="A99">
        <v>2600</v>
      </c>
      <c r="B99">
        <v>2</v>
      </c>
      <c r="C99" s="12">
        <v>1</v>
      </c>
      <c r="D99">
        <v>9</v>
      </c>
      <c r="E99">
        <v>643</v>
      </c>
      <c r="F99">
        <v>9</v>
      </c>
      <c r="G99">
        <v>3</v>
      </c>
      <c r="H99">
        <v>643</v>
      </c>
      <c r="I99">
        <v>1</v>
      </c>
      <c r="J99">
        <v>3</v>
      </c>
      <c r="K99" s="11">
        <v>164160.79999999999</v>
      </c>
      <c r="L99" s="11">
        <f t="shared" ref="L99:L116" si="10">K99*-1</f>
        <v>-164160.79999999999</v>
      </c>
    </row>
    <row r="100" spans="1:12" hidden="1" x14ac:dyDescent="0.25">
      <c r="A100">
        <v>2600</v>
      </c>
      <c r="B100">
        <v>2</v>
      </c>
      <c r="C100" s="12">
        <v>1</v>
      </c>
      <c r="D100">
        <v>9</v>
      </c>
      <c r="E100">
        <v>840</v>
      </c>
      <c r="F100">
        <v>9</v>
      </c>
      <c r="G100">
        <v>3</v>
      </c>
      <c r="H100">
        <v>840</v>
      </c>
      <c r="I100">
        <v>1</v>
      </c>
      <c r="J100">
        <v>3</v>
      </c>
      <c r="K100" s="11">
        <v>107033907.34</v>
      </c>
      <c r="L100" s="11">
        <f t="shared" si="10"/>
        <v>-107033907.34</v>
      </c>
    </row>
    <row r="101" spans="1:12" hidden="1" x14ac:dyDescent="0.25">
      <c r="A101">
        <v>2600</v>
      </c>
      <c r="B101">
        <v>2</v>
      </c>
      <c r="C101" s="12">
        <v>1</v>
      </c>
      <c r="D101">
        <v>9</v>
      </c>
      <c r="E101">
        <v>840</v>
      </c>
      <c r="F101">
        <v>9</v>
      </c>
      <c r="G101">
        <v>3</v>
      </c>
      <c r="H101">
        <v>840</v>
      </c>
      <c r="I101">
        <v>1</v>
      </c>
      <c r="J101">
        <v>4</v>
      </c>
      <c r="K101" s="11">
        <v>175735.67</v>
      </c>
      <c r="L101" s="11">
        <f t="shared" si="10"/>
        <v>-175735.67</v>
      </c>
    </row>
    <row r="102" spans="1:12" hidden="1" x14ac:dyDescent="0.25">
      <c r="A102">
        <v>2600</v>
      </c>
      <c r="B102">
        <v>2</v>
      </c>
      <c r="C102" s="12">
        <v>1</v>
      </c>
      <c r="D102">
        <v>9</v>
      </c>
      <c r="E102">
        <v>978</v>
      </c>
      <c r="F102">
        <v>9</v>
      </c>
      <c r="G102">
        <v>3</v>
      </c>
      <c r="H102">
        <v>978</v>
      </c>
      <c r="I102">
        <v>1</v>
      </c>
      <c r="J102">
        <v>3</v>
      </c>
      <c r="K102" s="11">
        <v>6081269.75</v>
      </c>
      <c r="L102" s="11">
        <f t="shared" si="10"/>
        <v>-6081269.75</v>
      </c>
    </row>
    <row r="103" spans="1:12" hidden="1" x14ac:dyDescent="0.25">
      <c r="A103">
        <v>2600</v>
      </c>
      <c r="B103">
        <v>2</v>
      </c>
      <c r="C103" s="12">
        <v>1</v>
      </c>
      <c r="D103">
        <v>9</v>
      </c>
      <c r="E103">
        <v>978</v>
      </c>
      <c r="F103">
        <v>9</v>
      </c>
      <c r="G103">
        <v>3</v>
      </c>
      <c r="H103">
        <v>978</v>
      </c>
      <c r="I103">
        <v>1</v>
      </c>
      <c r="J103">
        <v>4</v>
      </c>
      <c r="K103" s="11">
        <v>977458.81</v>
      </c>
      <c r="L103" s="11">
        <f t="shared" si="10"/>
        <v>-977458.81</v>
      </c>
    </row>
    <row r="104" spans="1:12" hidden="1" x14ac:dyDescent="0.25">
      <c r="A104">
        <v>2600</v>
      </c>
      <c r="B104">
        <v>2</v>
      </c>
      <c r="C104" s="12">
        <v>1</v>
      </c>
      <c r="D104">
        <v>9</v>
      </c>
      <c r="E104">
        <v>980</v>
      </c>
      <c r="F104">
        <v>9</v>
      </c>
      <c r="G104">
        <v>3</v>
      </c>
      <c r="H104">
        <v>980</v>
      </c>
      <c r="I104">
        <v>1</v>
      </c>
      <c r="J104">
        <v>3</v>
      </c>
      <c r="K104" s="11">
        <v>150337842.58000001</v>
      </c>
      <c r="L104" s="11">
        <f t="shared" si="10"/>
        <v>-150337842.58000001</v>
      </c>
    </row>
    <row r="105" spans="1:12" hidden="1" x14ac:dyDescent="0.25">
      <c r="A105">
        <v>2600</v>
      </c>
      <c r="B105">
        <v>2</v>
      </c>
      <c r="C105" s="12">
        <v>1</v>
      </c>
      <c r="D105">
        <v>9</v>
      </c>
      <c r="E105">
        <v>980</v>
      </c>
      <c r="F105">
        <v>9</v>
      </c>
      <c r="G105">
        <v>3</v>
      </c>
      <c r="H105">
        <v>980</v>
      </c>
      <c r="I105">
        <v>1</v>
      </c>
      <c r="J105">
        <v>4</v>
      </c>
      <c r="K105" s="11">
        <v>21645507.98</v>
      </c>
      <c r="L105" s="11">
        <f t="shared" si="10"/>
        <v>-21645507.98</v>
      </c>
    </row>
    <row r="106" spans="1:12" hidden="1" x14ac:dyDescent="0.25">
      <c r="A106">
        <v>2600</v>
      </c>
      <c r="B106">
        <v>2</v>
      </c>
      <c r="C106" s="12">
        <v>1</v>
      </c>
      <c r="D106">
        <v>9</v>
      </c>
      <c r="E106">
        <v>980</v>
      </c>
      <c r="F106">
        <v>9</v>
      </c>
      <c r="G106">
        <v>3</v>
      </c>
      <c r="H106">
        <v>980</v>
      </c>
      <c r="I106">
        <v>1</v>
      </c>
      <c r="J106">
        <v>5</v>
      </c>
      <c r="K106" s="11">
        <v>197071.86</v>
      </c>
      <c r="L106" s="11">
        <f t="shared" si="10"/>
        <v>-197071.86</v>
      </c>
    </row>
    <row r="107" spans="1:12" hidden="1" x14ac:dyDescent="0.25">
      <c r="A107">
        <v>2600</v>
      </c>
      <c r="B107">
        <v>2</v>
      </c>
      <c r="C107" s="12">
        <v>3</v>
      </c>
      <c r="D107">
        <v>9</v>
      </c>
      <c r="E107">
        <v>980</v>
      </c>
      <c r="F107">
        <v>9</v>
      </c>
      <c r="G107">
        <v>3</v>
      </c>
      <c r="H107">
        <v>980</v>
      </c>
      <c r="I107">
        <v>1</v>
      </c>
      <c r="J107">
        <v>3</v>
      </c>
      <c r="K107" s="11">
        <v>2506966.4700000002</v>
      </c>
      <c r="L107" s="11">
        <f t="shared" si="10"/>
        <v>-2506966.4700000002</v>
      </c>
    </row>
    <row r="108" spans="1:12" hidden="1" x14ac:dyDescent="0.25">
      <c r="A108">
        <v>2601</v>
      </c>
      <c r="B108">
        <v>2</v>
      </c>
      <c r="C108" s="12">
        <v>4</v>
      </c>
      <c r="D108">
        <v>1</v>
      </c>
      <c r="E108">
        <v>980</v>
      </c>
      <c r="F108">
        <v>9</v>
      </c>
      <c r="G108">
        <v>3</v>
      </c>
      <c r="H108">
        <v>980</v>
      </c>
      <c r="I108">
        <v>1</v>
      </c>
      <c r="J108">
        <v>1</v>
      </c>
      <c r="K108" s="11">
        <v>265914.40999999997</v>
      </c>
      <c r="L108" s="11">
        <f t="shared" si="10"/>
        <v>-265914.40999999997</v>
      </c>
    </row>
    <row r="109" spans="1:12" hidden="1" x14ac:dyDescent="0.25">
      <c r="A109">
        <v>2601</v>
      </c>
      <c r="B109">
        <v>2</v>
      </c>
      <c r="C109" s="12">
        <v>4</v>
      </c>
      <c r="D109">
        <v>2</v>
      </c>
      <c r="E109">
        <v>980</v>
      </c>
      <c r="F109">
        <v>9</v>
      </c>
      <c r="G109">
        <v>3</v>
      </c>
      <c r="H109">
        <v>980</v>
      </c>
      <c r="I109">
        <v>1</v>
      </c>
      <c r="J109">
        <v>1</v>
      </c>
      <c r="K109" s="11">
        <v>32088.04</v>
      </c>
      <c r="L109" s="11">
        <f t="shared" si="10"/>
        <v>-32088.04</v>
      </c>
    </row>
    <row r="110" spans="1:12" hidden="1" x14ac:dyDescent="0.25">
      <c r="A110">
        <v>2602</v>
      </c>
      <c r="B110">
        <v>2</v>
      </c>
      <c r="C110" s="12">
        <v>7</v>
      </c>
      <c r="D110">
        <v>1</v>
      </c>
      <c r="E110">
        <v>980</v>
      </c>
      <c r="F110">
        <v>5</v>
      </c>
      <c r="G110">
        <v>3</v>
      </c>
      <c r="H110">
        <v>980</v>
      </c>
      <c r="I110">
        <v>1</v>
      </c>
      <c r="J110">
        <v>3</v>
      </c>
      <c r="K110" s="11">
        <v>1089678.24</v>
      </c>
      <c r="L110" s="11">
        <f t="shared" si="10"/>
        <v>-1089678.24</v>
      </c>
    </row>
    <row r="111" spans="1:12" hidden="1" x14ac:dyDescent="0.25">
      <c r="A111">
        <v>2602</v>
      </c>
      <c r="B111">
        <v>2</v>
      </c>
      <c r="C111" s="12">
        <v>7</v>
      </c>
      <c r="D111">
        <v>2</v>
      </c>
      <c r="E111">
        <v>980</v>
      </c>
      <c r="F111">
        <v>9</v>
      </c>
      <c r="G111">
        <v>3</v>
      </c>
      <c r="H111">
        <v>980</v>
      </c>
      <c r="I111">
        <v>1</v>
      </c>
      <c r="J111">
        <v>3</v>
      </c>
      <c r="K111" s="11">
        <v>19952</v>
      </c>
      <c r="L111" s="11">
        <f t="shared" si="10"/>
        <v>-19952</v>
      </c>
    </row>
    <row r="112" spans="1:12" hidden="1" x14ac:dyDescent="0.25">
      <c r="A112">
        <v>2602</v>
      </c>
      <c r="B112">
        <v>2</v>
      </c>
      <c r="C112" s="12">
        <v>7</v>
      </c>
      <c r="D112">
        <v>9</v>
      </c>
      <c r="E112">
        <v>980</v>
      </c>
      <c r="F112">
        <v>9</v>
      </c>
      <c r="G112">
        <v>3</v>
      </c>
      <c r="H112">
        <v>980</v>
      </c>
      <c r="I112">
        <v>1</v>
      </c>
      <c r="J112">
        <v>3</v>
      </c>
      <c r="K112" s="11">
        <v>1648894.91</v>
      </c>
      <c r="L112" s="11">
        <f t="shared" si="10"/>
        <v>-1648894.91</v>
      </c>
    </row>
    <row r="113" spans="1:13" hidden="1" x14ac:dyDescent="0.25">
      <c r="A113">
        <v>2602</v>
      </c>
      <c r="B113">
        <v>2</v>
      </c>
      <c r="C113" s="12">
        <v>7</v>
      </c>
      <c r="D113">
        <v>9</v>
      </c>
      <c r="E113">
        <v>980</v>
      </c>
      <c r="F113">
        <v>9</v>
      </c>
      <c r="G113">
        <v>3</v>
      </c>
      <c r="H113">
        <v>980</v>
      </c>
      <c r="I113">
        <v>1</v>
      </c>
      <c r="J113">
        <v>4</v>
      </c>
      <c r="K113" s="11">
        <v>40705</v>
      </c>
      <c r="L113" s="11">
        <f t="shared" si="10"/>
        <v>-40705</v>
      </c>
    </row>
    <row r="114" spans="1:13" hidden="1" x14ac:dyDescent="0.25">
      <c r="A114">
        <v>2605</v>
      </c>
      <c r="B114">
        <v>2</v>
      </c>
      <c r="C114" s="12">
        <v>1</v>
      </c>
      <c r="D114">
        <v>9</v>
      </c>
      <c r="E114">
        <v>978</v>
      </c>
      <c r="F114">
        <v>9</v>
      </c>
      <c r="G114">
        <v>3</v>
      </c>
      <c r="H114">
        <v>978</v>
      </c>
      <c r="I114">
        <v>1</v>
      </c>
      <c r="J114">
        <v>3</v>
      </c>
      <c r="K114" s="11">
        <v>2008</v>
      </c>
      <c r="L114" s="11">
        <f t="shared" si="10"/>
        <v>-2008</v>
      </c>
    </row>
    <row r="115" spans="1:13" hidden="1" x14ac:dyDescent="0.25">
      <c r="A115">
        <v>2605</v>
      </c>
      <c r="B115">
        <v>2</v>
      </c>
      <c r="C115" s="12">
        <v>1</v>
      </c>
      <c r="D115">
        <v>9</v>
      </c>
      <c r="E115">
        <v>980</v>
      </c>
      <c r="F115">
        <v>9</v>
      </c>
      <c r="G115">
        <v>3</v>
      </c>
      <c r="H115">
        <v>980</v>
      </c>
      <c r="I115">
        <v>1</v>
      </c>
      <c r="J115">
        <v>4</v>
      </c>
      <c r="K115" s="11">
        <v>1432723.3</v>
      </c>
      <c r="L115" s="11">
        <f t="shared" si="10"/>
        <v>-1432723.3</v>
      </c>
    </row>
    <row r="116" spans="1:13" hidden="1" x14ac:dyDescent="0.25">
      <c r="A116">
        <v>2605</v>
      </c>
      <c r="B116">
        <v>2</v>
      </c>
      <c r="C116" s="12">
        <v>1</v>
      </c>
      <c r="D116">
        <v>9</v>
      </c>
      <c r="E116">
        <v>980</v>
      </c>
      <c r="F116">
        <v>9</v>
      </c>
      <c r="G116">
        <v>3</v>
      </c>
      <c r="H116">
        <v>980</v>
      </c>
      <c r="I116">
        <v>1</v>
      </c>
      <c r="J116">
        <v>3</v>
      </c>
      <c r="K116" s="11">
        <v>305963.53000000003</v>
      </c>
      <c r="L116" s="11">
        <f t="shared" si="10"/>
        <v>-305963.53000000003</v>
      </c>
    </row>
    <row r="117" spans="1:13" hidden="1" x14ac:dyDescent="0.25">
      <c r="A117">
        <v>2607</v>
      </c>
      <c r="B117">
        <v>1</v>
      </c>
      <c r="C117" s="12">
        <v>0</v>
      </c>
      <c r="D117">
        <v>2</v>
      </c>
      <c r="E117">
        <v>980</v>
      </c>
      <c r="F117">
        <v>5</v>
      </c>
      <c r="G117">
        <v>3</v>
      </c>
      <c r="H117">
        <v>980</v>
      </c>
      <c r="I117">
        <v>1</v>
      </c>
      <c r="J117">
        <v>3</v>
      </c>
      <c r="K117" s="11">
        <v>173885.48</v>
      </c>
      <c r="L117" s="11">
        <f t="shared" si="5"/>
        <v>173885.48</v>
      </c>
    </row>
    <row r="118" spans="1:13" hidden="1" x14ac:dyDescent="0.25">
      <c r="A118">
        <v>2609</v>
      </c>
      <c r="B118">
        <v>2</v>
      </c>
      <c r="C118" s="12">
        <v>0</v>
      </c>
      <c r="D118">
        <v>2</v>
      </c>
      <c r="E118">
        <v>980</v>
      </c>
      <c r="F118">
        <v>5</v>
      </c>
      <c r="G118">
        <v>3</v>
      </c>
      <c r="H118">
        <v>980</v>
      </c>
      <c r="I118">
        <v>1</v>
      </c>
      <c r="J118">
        <v>3</v>
      </c>
      <c r="K118" s="11">
        <v>2080.96</v>
      </c>
      <c r="L118" s="11">
        <f t="shared" ref="L118:L124" si="11">K118*-1</f>
        <v>-2080.96</v>
      </c>
    </row>
    <row r="119" spans="1:13" hidden="1" x14ac:dyDescent="0.25">
      <c r="A119">
        <v>2609</v>
      </c>
      <c r="B119">
        <v>2</v>
      </c>
      <c r="C119" s="12">
        <v>0</v>
      </c>
      <c r="D119">
        <v>4</v>
      </c>
      <c r="E119">
        <v>980</v>
      </c>
      <c r="F119">
        <v>5</v>
      </c>
      <c r="G119">
        <v>3</v>
      </c>
      <c r="H119">
        <v>980</v>
      </c>
      <c r="I119">
        <v>1</v>
      </c>
      <c r="J119">
        <v>3</v>
      </c>
      <c r="K119" s="11">
        <v>150959.24</v>
      </c>
      <c r="L119" s="11">
        <f t="shared" si="11"/>
        <v>-150959.24</v>
      </c>
    </row>
    <row r="120" spans="1:13" hidden="1" x14ac:dyDescent="0.25">
      <c r="A120">
        <v>2609</v>
      </c>
      <c r="B120">
        <v>2</v>
      </c>
      <c r="C120" s="12">
        <v>0</v>
      </c>
      <c r="D120">
        <v>3</v>
      </c>
      <c r="E120">
        <v>980</v>
      </c>
      <c r="F120">
        <v>9</v>
      </c>
      <c r="G120">
        <v>3</v>
      </c>
      <c r="H120">
        <v>980</v>
      </c>
      <c r="I120">
        <v>2</v>
      </c>
      <c r="J120">
        <v>3</v>
      </c>
      <c r="K120" s="11">
        <v>11551.45</v>
      </c>
      <c r="L120" s="11">
        <f t="shared" si="11"/>
        <v>-11551.45</v>
      </c>
      <c r="M120">
        <v>34</v>
      </c>
    </row>
    <row r="121" spans="1:13" hidden="1" x14ac:dyDescent="0.25">
      <c r="A121">
        <v>2610</v>
      </c>
      <c r="B121">
        <v>2</v>
      </c>
      <c r="C121" s="12">
        <v>1</v>
      </c>
      <c r="D121">
        <v>0</v>
      </c>
      <c r="E121">
        <v>980</v>
      </c>
      <c r="F121">
        <v>9</v>
      </c>
      <c r="G121">
        <v>3</v>
      </c>
      <c r="H121">
        <v>980</v>
      </c>
      <c r="I121">
        <v>1</v>
      </c>
      <c r="J121">
        <v>3</v>
      </c>
      <c r="K121" s="11">
        <v>140045629.58000001</v>
      </c>
      <c r="L121" s="11">
        <f t="shared" si="11"/>
        <v>-140045629.58000001</v>
      </c>
    </row>
    <row r="122" spans="1:13" hidden="1" x14ac:dyDescent="0.25">
      <c r="A122">
        <v>2610</v>
      </c>
      <c r="B122">
        <v>2</v>
      </c>
      <c r="C122" s="12">
        <v>1</v>
      </c>
      <c r="D122">
        <v>0</v>
      </c>
      <c r="E122">
        <v>978</v>
      </c>
      <c r="F122">
        <v>9</v>
      </c>
      <c r="G122">
        <v>3</v>
      </c>
      <c r="H122">
        <v>978</v>
      </c>
      <c r="I122">
        <v>1</v>
      </c>
      <c r="J122">
        <v>3</v>
      </c>
      <c r="K122" s="11">
        <v>149038578.62</v>
      </c>
      <c r="L122" s="11">
        <f t="shared" si="11"/>
        <v>-149038578.62</v>
      </c>
    </row>
    <row r="123" spans="1:13" hidden="1" x14ac:dyDescent="0.25">
      <c r="A123">
        <v>2610</v>
      </c>
      <c r="B123">
        <v>2</v>
      </c>
      <c r="C123" s="12">
        <v>1</v>
      </c>
      <c r="D123">
        <v>0</v>
      </c>
      <c r="E123">
        <v>980</v>
      </c>
      <c r="F123">
        <v>9</v>
      </c>
      <c r="G123">
        <v>3</v>
      </c>
      <c r="H123">
        <v>980</v>
      </c>
      <c r="I123">
        <v>1</v>
      </c>
      <c r="J123">
        <v>4</v>
      </c>
      <c r="K123" s="11">
        <v>300</v>
      </c>
      <c r="L123" s="11">
        <f t="shared" si="11"/>
        <v>-300</v>
      </c>
    </row>
    <row r="124" spans="1:13" hidden="1" x14ac:dyDescent="0.25">
      <c r="A124">
        <v>2610</v>
      </c>
      <c r="B124">
        <v>2</v>
      </c>
      <c r="C124" s="12">
        <v>1</v>
      </c>
      <c r="D124">
        <v>0</v>
      </c>
      <c r="E124">
        <v>840</v>
      </c>
      <c r="F124">
        <v>9</v>
      </c>
      <c r="G124">
        <v>3</v>
      </c>
      <c r="H124">
        <v>840</v>
      </c>
      <c r="I124">
        <v>1</v>
      </c>
      <c r="J124">
        <v>3</v>
      </c>
      <c r="K124" s="11">
        <v>916508261.49000001</v>
      </c>
      <c r="L124" s="11">
        <f t="shared" si="11"/>
        <v>-916508261.49000001</v>
      </c>
    </row>
    <row r="125" spans="1:13" hidden="1" x14ac:dyDescent="0.25">
      <c r="A125">
        <v>2616</v>
      </c>
      <c r="B125">
        <v>1</v>
      </c>
      <c r="C125" s="12">
        <v>1</v>
      </c>
      <c r="D125">
        <v>0</v>
      </c>
      <c r="E125">
        <v>840</v>
      </c>
      <c r="F125">
        <v>9</v>
      </c>
      <c r="G125">
        <v>3</v>
      </c>
      <c r="H125">
        <v>840</v>
      </c>
      <c r="I125">
        <v>1</v>
      </c>
      <c r="J125">
        <v>3</v>
      </c>
      <c r="K125" s="11">
        <v>806.29</v>
      </c>
      <c r="L125" s="11">
        <f t="shared" si="5"/>
        <v>806.29</v>
      </c>
    </row>
    <row r="126" spans="1:13" hidden="1" x14ac:dyDescent="0.25">
      <c r="A126">
        <v>2616</v>
      </c>
      <c r="B126">
        <v>1</v>
      </c>
      <c r="C126" s="12">
        <v>1</v>
      </c>
      <c r="D126">
        <v>0</v>
      </c>
      <c r="E126">
        <v>980</v>
      </c>
      <c r="F126">
        <v>9</v>
      </c>
      <c r="G126">
        <v>3</v>
      </c>
      <c r="H126">
        <v>980</v>
      </c>
      <c r="I126">
        <v>1</v>
      </c>
      <c r="J126">
        <v>3</v>
      </c>
      <c r="K126" s="11">
        <v>7805.16</v>
      </c>
      <c r="L126" s="11">
        <f t="shared" si="5"/>
        <v>7805.16</v>
      </c>
    </row>
    <row r="127" spans="1:13" hidden="1" x14ac:dyDescent="0.25">
      <c r="A127">
        <v>2616</v>
      </c>
      <c r="B127">
        <v>2</v>
      </c>
      <c r="C127" s="12">
        <v>1</v>
      </c>
      <c r="D127">
        <v>0</v>
      </c>
      <c r="E127">
        <v>840</v>
      </c>
      <c r="F127">
        <v>9</v>
      </c>
      <c r="G127">
        <v>3</v>
      </c>
      <c r="H127">
        <v>840</v>
      </c>
      <c r="I127">
        <v>1</v>
      </c>
      <c r="J127">
        <v>3</v>
      </c>
      <c r="K127" s="11">
        <v>74.75</v>
      </c>
      <c r="L127" s="11">
        <f t="shared" ref="L127:L143" si="12">K127*-1</f>
        <v>-74.75</v>
      </c>
    </row>
    <row r="128" spans="1:13" hidden="1" x14ac:dyDescent="0.25">
      <c r="A128">
        <v>2618</v>
      </c>
      <c r="B128">
        <v>2</v>
      </c>
      <c r="C128" s="12">
        <v>1</v>
      </c>
      <c r="D128">
        <v>0</v>
      </c>
      <c r="E128">
        <v>980</v>
      </c>
      <c r="F128">
        <v>9</v>
      </c>
      <c r="G128">
        <v>3</v>
      </c>
      <c r="H128">
        <v>980</v>
      </c>
      <c r="I128">
        <v>1</v>
      </c>
      <c r="J128">
        <v>4</v>
      </c>
      <c r="K128" s="11">
        <v>3.15</v>
      </c>
      <c r="L128" s="11">
        <f t="shared" si="12"/>
        <v>-3.15</v>
      </c>
    </row>
    <row r="129" spans="1:12" hidden="1" x14ac:dyDescent="0.25">
      <c r="A129">
        <v>2618</v>
      </c>
      <c r="B129">
        <v>2</v>
      </c>
      <c r="C129" s="12">
        <v>1</v>
      </c>
      <c r="D129">
        <v>0</v>
      </c>
      <c r="E129">
        <v>980</v>
      </c>
      <c r="F129">
        <v>9</v>
      </c>
      <c r="G129">
        <v>3</v>
      </c>
      <c r="H129">
        <v>980</v>
      </c>
      <c r="I129">
        <v>1</v>
      </c>
      <c r="J129">
        <v>3</v>
      </c>
      <c r="K129" s="11">
        <v>968050.65</v>
      </c>
      <c r="L129" s="11">
        <f t="shared" si="12"/>
        <v>-968050.65</v>
      </c>
    </row>
    <row r="130" spans="1:12" hidden="1" x14ac:dyDescent="0.25">
      <c r="A130">
        <v>2618</v>
      </c>
      <c r="B130">
        <v>2</v>
      </c>
      <c r="C130" s="12">
        <v>1</v>
      </c>
      <c r="D130">
        <v>0</v>
      </c>
      <c r="E130">
        <v>978</v>
      </c>
      <c r="F130">
        <v>9</v>
      </c>
      <c r="G130">
        <v>3</v>
      </c>
      <c r="H130">
        <v>978</v>
      </c>
      <c r="I130">
        <v>1</v>
      </c>
      <c r="J130">
        <v>3</v>
      </c>
      <c r="K130" s="11">
        <v>1524936.67</v>
      </c>
      <c r="L130" s="11">
        <f t="shared" si="12"/>
        <v>-1524936.67</v>
      </c>
    </row>
    <row r="131" spans="1:12" hidden="1" x14ac:dyDescent="0.25">
      <c r="A131">
        <v>2618</v>
      </c>
      <c r="B131">
        <v>2</v>
      </c>
      <c r="C131" s="12">
        <v>1</v>
      </c>
      <c r="D131">
        <v>0</v>
      </c>
      <c r="E131">
        <v>840</v>
      </c>
      <c r="F131">
        <v>9</v>
      </c>
      <c r="G131">
        <v>3</v>
      </c>
      <c r="H131">
        <v>840</v>
      </c>
      <c r="I131">
        <v>1</v>
      </c>
      <c r="J131">
        <v>3</v>
      </c>
      <c r="K131" s="11">
        <v>23995188.77</v>
      </c>
      <c r="L131" s="11">
        <f t="shared" si="12"/>
        <v>-23995188.77</v>
      </c>
    </row>
    <row r="132" spans="1:12" hidden="1" x14ac:dyDescent="0.25">
      <c r="A132">
        <v>2620</v>
      </c>
      <c r="B132">
        <v>2</v>
      </c>
      <c r="C132" s="12">
        <v>1</v>
      </c>
      <c r="D132">
        <v>9</v>
      </c>
      <c r="E132">
        <v>985</v>
      </c>
      <c r="F132">
        <v>9</v>
      </c>
      <c r="G132">
        <v>3</v>
      </c>
      <c r="H132">
        <v>985</v>
      </c>
      <c r="I132">
        <v>1</v>
      </c>
      <c r="J132">
        <v>5</v>
      </c>
      <c r="K132" s="11">
        <v>42.29</v>
      </c>
      <c r="L132" s="11">
        <f t="shared" si="12"/>
        <v>-42.29</v>
      </c>
    </row>
    <row r="133" spans="1:12" hidden="1" x14ac:dyDescent="0.25">
      <c r="A133">
        <v>2620</v>
      </c>
      <c r="B133">
        <v>2</v>
      </c>
      <c r="C133" s="12">
        <v>3</v>
      </c>
      <c r="D133">
        <v>9</v>
      </c>
      <c r="E133">
        <v>980</v>
      </c>
      <c r="F133">
        <v>9</v>
      </c>
      <c r="G133">
        <v>3</v>
      </c>
      <c r="H133">
        <v>980</v>
      </c>
      <c r="I133">
        <v>1</v>
      </c>
      <c r="J133">
        <v>5</v>
      </c>
      <c r="K133" s="11">
        <v>2468437.0499999998</v>
      </c>
      <c r="L133" s="11">
        <f t="shared" si="12"/>
        <v>-2468437.0499999998</v>
      </c>
    </row>
    <row r="134" spans="1:12" hidden="1" x14ac:dyDescent="0.25">
      <c r="A134">
        <v>2620</v>
      </c>
      <c r="B134">
        <v>2</v>
      </c>
      <c r="C134" s="12">
        <v>3</v>
      </c>
      <c r="D134">
        <v>9</v>
      </c>
      <c r="E134">
        <v>978</v>
      </c>
      <c r="F134">
        <v>9</v>
      </c>
      <c r="G134">
        <v>3</v>
      </c>
      <c r="H134">
        <v>978</v>
      </c>
      <c r="I134">
        <v>1</v>
      </c>
      <c r="J134">
        <v>5</v>
      </c>
      <c r="K134" s="11">
        <v>1016188.79</v>
      </c>
      <c r="L134" s="11">
        <f t="shared" si="12"/>
        <v>-1016188.79</v>
      </c>
    </row>
    <row r="135" spans="1:12" hidden="1" x14ac:dyDescent="0.25">
      <c r="A135">
        <v>2620</v>
      </c>
      <c r="B135">
        <v>2</v>
      </c>
      <c r="C135" s="12">
        <v>3</v>
      </c>
      <c r="D135">
        <v>9</v>
      </c>
      <c r="E135">
        <v>840</v>
      </c>
      <c r="F135">
        <v>9</v>
      </c>
      <c r="G135">
        <v>3</v>
      </c>
      <c r="H135">
        <v>840</v>
      </c>
      <c r="I135">
        <v>1</v>
      </c>
      <c r="J135">
        <v>5</v>
      </c>
      <c r="K135" s="11">
        <v>14463609.73</v>
      </c>
      <c r="L135" s="11">
        <f t="shared" si="12"/>
        <v>-14463609.73</v>
      </c>
    </row>
    <row r="136" spans="1:12" hidden="1" x14ac:dyDescent="0.25">
      <c r="A136">
        <v>2620</v>
      </c>
      <c r="B136">
        <v>2</v>
      </c>
      <c r="C136" s="12">
        <v>3</v>
      </c>
      <c r="D136">
        <v>1</v>
      </c>
      <c r="E136">
        <v>840</v>
      </c>
      <c r="F136">
        <v>9</v>
      </c>
      <c r="G136">
        <v>3</v>
      </c>
      <c r="H136">
        <v>840</v>
      </c>
      <c r="I136">
        <v>1</v>
      </c>
      <c r="J136">
        <v>5</v>
      </c>
      <c r="K136" s="11">
        <v>182950.72</v>
      </c>
      <c r="L136" s="11">
        <f t="shared" si="12"/>
        <v>-182950.72</v>
      </c>
    </row>
    <row r="137" spans="1:12" hidden="1" x14ac:dyDescent="0.25">
      <c r="A137">
        <v>2620</v>
      </c>
      <c r="B137">
        <v>2</v>
      </c>
      <c r="C137" s="12">
        <v>1</v>
      </c>
      <c r="D137">
        <v>9</v>
      </c>
      <c r="E137">
        <v>980</v>
      </c>
      <c r="F137">
        <v>9</v>
      </c>
      <c r="G137">
        <v>3</v>
      </c>
      <c r="H137">
        <v>980</v>
      </c>
      <c r="I137">
        <v>1</v>
      </c>
      <c r="J137">
        <v>5</v>
      </c>
      <c r="K137" s="11">
        <v>19894183.050000001</v>
      </c>
      <c r="L137" s="11">
        <f t="shared" si="12"/>
        <v>-19894183.050000001</v>
      </c>
    </row>
    <row r="138" spans="1:12" hidden="1" x14ac:dyDescent="0.25">
      <c r="A138">
        <v>2620</v>
      </c>
      <c r="B138">
        <v>2</v>
      </c>
      <c r="C138" s="12">
        <v>1</v>
      </c>
      <c r="D138">
        <v>9</v>
      </c>
      <c r="E138">
        <v>643</v>
      </c>
      <c r="F138">
        <v>9</v>
      </c>
      <c r="G138">
        <v>3</v>
      </c>
      <c r="H138">
        <v>643</v>
      </c>
      <c r="I138">
        <v>1</v>
      </c>
      <c r="J138">
        <v>5</v>
      </c>
      <c r="K138" s="11">
        <v>8172.64</v>
      </c>
      <c r="L138" s="11">
        <f t="shared" si="12"/>
        <v>-8172.64</v>
      </c>
    </row>
    <row r="139" spans="1:12" hidden="1" x14ac:dyDescent="0.25">
      <c r="A139">
        <v>2620</v>
      </c>
      <c r="B139">
        <v>2</v>
      </c>
      <c r="C139" s="12">
        <v>1</v>
      </c>
      <c r="D139">
        <v>9</v>
      </c>
      <c r="E139">
        <v>826</v>
      </c>
      <c r="F139">
        <v>9</v>
      </c>
      <c r="G139">
        <v>3</v>
      </c>
      <c r="H139">
        <v>826</v>
      </c>
      <c r="I139">
        <v>1</v>
      </c>
      <c r="J139">
        <v>5</v>
      </c>
      <c r="K139" s="11">
        <v>39149.08</v>
      </c>
      <c r="L139" s="11">
        <f t="shared" si="12"/>
        <v>-39149.08</v>
      </c>
    </row>
    <row r="140" spans="1:12" hidden="1" x14ac:dyDescent="0.25">
      <c r="A140">
        <v>2620</v>
      </c>
      <c r="B140">
        <v>2</v>
      </c>
      <c r="C140" s="12">
        <v>1</v>
      </c>
      <c r="D140">
        <v>9</v>
      </c>
      <c r="E140">
        <v>840</v>
      </c>
      <c r="F140">
        <v>9</v>
      </c>
      <c r="G140">
        <v>3</v>
      </c>
      <c r="H140">
        <v>840</v>
      </c>
      <c r="I140">
        <v>1</v>
      </c>
      <c r="J140">
        <v>5</v>
      </c>
      <c r="K140" s="11">
        <v>10752800.539999999</v>
      </c>
      <c r="L140" s="11">
        <f t="shared" si="12"/>
        <v>-10752800.539999999</v>
      </c>
    </row>
    <row r="141" spans="1:12" hidden="1" x14ac:dyDescent="0.25">
      <c r="A141">
        <v>2620</v>
      </c>
      <c r="B141">
        <v>2</v>
      </c>
      <c r="C141" s="12">
        <v>1</v>
      </c>
      <c r="D141">
        <v>9</v>
      </c>
      <c r="E141">
        <v>978</v>
      </c>
      <c r="F141">
        <v>9</v>
      </c>
      <c r="G141">
        <v>3</v>
      </c>
      <c r="H141">
        <v>978</v>
      </c>
      <c r="I141">
        <v>1</v>
      </c>
      <c r="J141">
        <v>5</v>
      </c>
      <c r="K141" s="11">
        <v>2542856.0499999998</v>
      </c>
      <c r="L141" s="11">
        <f t="shared" si="12"/>
        <v>-2542856.0499999998</v>
      </c>
    </row>
    <row r="142" spans="1:12" hidden="1" x14ac:dyDescent="0.25">
      <c r="A142">
        <v>2620</v>
      </c>
      <c r="B142">
        <v>2</v>
      </c>
      <c r="C142" s="12">
        <v>1</v>
      </c>
      <c r="D142">
        <v>9</v>
      </c>
      <c r="E142">
        <v>980</v>
      </c>
      <c r="F142">
        <v>9</v>
      </c>
      <c r="G142">
        <v>3</v>
      </c>
      <c r="H142">
        <v>980</v>
      </c>
      <c r="I142">
        <v>1</v>
      </c>
      <c r="J142">
        <v>3</v>
      </c>
      <c r="K142" s="11">
        <v>3</v>
      </c>
      <c r="L142" s="11">
        <f t="shared" si="12"/>
        <v>-3</v>
      </c>
    </row>
    <row r="143" spans="1:12" hidden="1" x14ac:dyDescent="0.25">
      <c r="A143">
        <v>2620</v>
      </c>
      <c r="B143">
        <v>2</v>
      </c>
      <c r="C143" s="12">
        <v>2</v>
      </c>
      <c r="D143">
        <v>9</v>
      </c>
      <c r="E143">
        <v>980</v>
      </c>
      <c r="F143">
        <v>9</v>
      </c>
      <c r="G143">
        <v>3</v>
      </c>
      <c r="H143">
        <v>980</v>
      </c>
      <c r="I143">
        <v>1</v>
      </c>
      <c r="J143">
        <v>5</v>
      </c>
      <c r="K143" s="11">
        <v>51.61</v>
      </c>
      <c r="L143" s="11">
        <f t="shared" si="12"/>
        <v>-51.61</v>
      </c>
    </row>
    <row r="144" spans="1:12" hidden="1" x14ac:dyDescent="0.25">
      <c r="A144">
        <v>2625</v>
      </c>
      <c r="B144">
        <v>1</v>
      </c>
      <c r="C144" s="12">
        <v>2</v>
      </c>
      <c r="D144">
        <v>9</v>
      </c>
      <c r="E144">
        <v>980</v>
      </c>
      <c r="F144">
        <v>5</v>
      </c>
      <c r="G144">
        <v>3</v>
      </c>
      <c r="H144">
        <v>980</v>
      </c>
      <c r="I144">
        <v>1</v>
      </c>
      <c r="J144">
        <v>5</v>
      </c>
      <c r="K144" s="11">
        <v>1715004.99</v>
      </c>
      <c r="L144" s="11">
        <f t="shared" ref="L144:L194" si="13">K144*1</f>
        <v>1715004.99</v>
      </c>
    </row>
    <row r="145" spans="1:13" hidden="1" x14ac:dyDescent="0.25">
      <c r="A145">
        <v>2625</v>
      </c>
      <c r="B145">
        <v>1</v>
      </c>
      <c r="C145" s="12">
        <v>1</v>
      </c>
      <c r="D145">
        <v>9</v>
      </c>
      <c r="E145">
        <v>980</v>
      </c>
      <c r="F145">
        <v>5</v>
      </c>
      <c r="G145">
        <v>3</v>
      </c>
      <c r="H145">
        <v>980</v>
      </c>
      <c r="I145">
        <v>1</v>
      </c>
      <c r="J145">
        <v>5</v>
      </c>
      <c r="K145" s="11">
        <v>5484243.8399999999</v>
      </c>
      <c r="L145" s="11">
        <f t="shared" si="13"/>
        <v>5484243.8399999999</v>
      </c>
    </row>
    <row r="146" spans="1:13" hidden="1" x14ac:dyDescent="0.25">
      <c r="A146">
        <v>2625</v>
      </c>
      <c r="B146">
        <v>2</v>
      </c>
      <c r="C146" s="12">
        <v>2</v>
      </c>
      <c r="D146">
        <v>9</v>
      </c>
      <c r="E146">
        <v>840</v>
      </c>
      <c r="F146">
        <v>9</v>
      </c>
      <c r="G146">
        <v>3</v>
      </c>
      <c r="H146">
        <v>840</v>
      </c>
      <c r="I146">
        <v>1</v>
      </c>
      <c r="J146">
        <v>5</v>
      </c>
      <c r="K146" s="11">
        <v>123899.98</v>
      </c>
      <c r="L146" s="11">
        <f t="shared" ref="L146:L151" si="14">K146*-1</f>
        <v>-123899.98</v>
      </c>
    </row>
    <row r="147" spans="1:13" hidden="1" x14ac:dyDescent="0.25">
      <c r="A147">
        <v>2625</v>
      </c>
      <c r="B147">
        <v>2</v>
      </c>
      <c r="C147" s="12">
        <v>2</v>
      </c>
      <c r="D147">
        <v>9</v>
      </c>
      <c r="E147">
        <v>978</v>
      </c>
      <c r="F147">
        <v>9</v>
      </c>
      <c r="G147">
        <v>3</v>
      </c>
      <c r="H147">
        <v>978</v>
      </c>
      <c r="I147">
        <v>1</v>
      </c>
      <c r="J147">
        <v>5</v>
      </c>
      <c r="K147" s="11">
        <v>205805.66</v>
      </c>
      <c r="L147" s="11">
        <f t="shared" si="14"/>
        <v>-205805.66</v>
      </c>
    </row>
    <row r="148" spans="1:13" hidden="1" x14ac:dyDescent="0.25">
      <c r="A148">
        <v>2625</v>
      </c>
      <c r="B148">
        <v>2</v>
      </c>
      <c r="C148" s="12">
        <v>2</v>
      </c>
      <c r="D148">
        <v>9</v>
      </c>
      <c r="E148">
        <v>980</v>
      </c>
      <c r="F148">
        <v>9</v>
      </c>
      <c r="G148">
        <v>3</v>
      </c>
      <c r="H148">
        <v>980</v>
      </c>
      <c r="I148">
        <v>1</v>
      </c>
      <c r="J148">
        <v>5</v>
      </c>
      <c r="K148" s="11">
        <v>15800490.66</v>
      </c>
      <c r="L148" s="11">
        <f t="shared" si="14"/>
        <v>-15800490.66</v>
      </c>
    </row>
    <row r="149" spans="1:13" hidden="1" x14ac:dyDescent="0.25">
      <c r="A149">
        <v>2625</v>
      </c>
      <c r="B149">
        <v>2</v>
      </c>
      <c r="C149" s="12">
        <v>1</v>
      </c>
      <c r="D149">
        <v>9</v>
      </c>
      <c r="E149">
        <v>978</v>
      </c>
      <c r="F149">
        <v>9</v>
      </c>
      <c r="G149">
        <v>3</v>
      </c>
      <c r="H149">
        <v>978</v>
      </c>
      <c r="I149">
        <v>1</v>
      </c>
      <c r="J149">
        <v>5</v>
      </c>
      <c r="K149" s="11">
        <v>9970037.2100000009</v>
      </c>
      <c r="L149" s="11">
        <f t="shared" si="14"/>
        <v>-9970037.2100000009</v>
      </c>
    </row>
    <row r="150" spans="1:13" hidden="1" x14ac:dyDescent="0.25">
      <c r="A150">
        <v>2625</v>
      </c>
      <c r="B150">
        <v>2</v>
      </c>
      <c r="C150" s="12">
        <v>1</v>
      </c>
      <c r="D150">
        <v>9</v>
      </c>
      <c r="E150">
        <v>840</v>
      </c>
      <c r="F150">
        <v>9</v>
      </c>
      <c r="G150">
        <v>3</v>
      </c>
      <c r="H150">
        <v>840</v>
      </c>
      <c r="I150">
        <v>1</v>
      </c>
      <c r="J150">
        <v>5</v>
      </c>
      <c r="K150" s="11">
        <v>31588270.93</v>
      </c>
      <c r="L150" s="11">
        <f t="shared" si="14"/>
        <v>-31588270.93</v>
      </c>
    </row>
    <row r="151" spans="1:13" hidden="1" x14ac:dyDescent="0.25">
      <c r="A151">
        <v>2625</v>
      </c>
      <c r="B151">
        <v>2</v>
      </c>
      <c r="C151" s="12">
        <v>1</v>
      </c>
      <c r="D151">
        <v>9</v>
      </c>
      <c r="E151">
        <v>980</v>
      </c>
      <c r="F151">
        <v>9</v>
      </c>
      <c r="G151">
        <v>3</v>
      </c>
      <c r="H151">
        <v>980</v>
      </c>
      <c r="I151">
        <v>1</v>
      </c>
      <c r="J151">
        <v>5</v>
      </c>
      <c r="K151" s="11">
        <v>37874547.759999998</v>
      </c>
      <c r="L151" s="11">
        <f t="shared" si="14"/>
        <v>-37874547.759999998</v>
      </c>
    </row>
    <row r="152" spans="1:13" hidden="1" x14ac:dyDescent="0.25">
      <c r="A152">
        <v>2627</v>
      </c>
      <c r="B152">
        <v>1</v>
      </c>
      <c r="C152" s="12">
        <v>0</v>
      </c>
      <c r="D152">
        <v>2</v>
      </c>
      <c r="E152">
        <v>980</v>
      </c>
      <c r="F152">
        <v>5</v>
      </c>
      <c r="G152">
        <v>3</v>
      </c>
      <c r="H152">
        <v>980</v>
      </c>
      <c r="I152">
        <v>1</v>
      </c>
      <c r="J152">
        <v>5</v>
      </c>
      <c r="K152" s="11">
        <v>1662.99</v>
      </c>
      <c r="L152" s="11">
        <f t="shared" si="13"/>
        <v>1662.99</v>
      </c>
    </row>
    <row r="153" spans="1:13" hidden="1" x14ac:dyDescent="0.25">
      <c r="A153">
        <v>2627</v>
      </c>
      <c r="B153">
        <v>1</v>
      </c>
      <c r="C153" s="12">
        <v>0</v>
      </c>
      <c r="D153">
        <v>3</v>
      </c>
      <c r="E153">
        <v>980</v>
      </c>
      <c r="F153">
        <v>5</v>
      </c>
      <c r="G153">
        <v>3</v>
      </c>
      <c r="H153">
        <v>980</v>
      </c>
      <c r="I153">
        <v>1</v>
      </c>
      <c r="J153">
        <v>5</v>
      </c>
      <c r="K153" s="11">
        <v>23.59</v>
      </c>
      <c r="L153" s="11">
        <f t="shared" si="13"/>
        <v>23.59</v>
      </c>
      <c r="M153">
        <v>32</v>
      </c>
    </row>
    <row r="154" spans="1:13" hidden="1" x14ac:dyDescent="0.25">
      <c r="A154">
        <v>2628</v>
      </c>
      <c r="B154">
        <v>2</v>
      </c>
      <c r="C154" s="12">
        <v>1</v>
      </c>
      <c r="D154">
        <v>0</v>
      </c>
      <c r="E154">
        <v>980</v>
      </c>
      <c r="F154">
        <v>9</v>
      </c>
      <c r="G154">
        <v>3</v>
      </c>
      <c r="H154">
        <v>980</v>
      </c>
      <c r="I154">
        <v>1</v>
      </c>
      <c r="J154">
        <v>5</v>
      </c>
      <c r="K154" s="11">
        <v>30395.23</v>
      </c>
      <c r="L154" s="11">
        <f t="shared" ref="L154:L165" si="15">K154*-1</f>
        <v>-30395.23</v>
      </c>
    </row>
    <row r="155" spans="1:13" hidden="1" x14ac:dyDescent="0.25">
      <c r="A155">
        <v>2628</v>
      </c>
      <c r="B155">
        <v>2</v>
      </c>
      <c r="C155" s="12">
        <v>1</v>
      </c>
      <c r="D155">
        <v>0</v>
      </c>
      <c r="E155">
        <v>978</v>
      </c>
      <c r="F155">
        <v>9</v>
      </c>
      <c r="G155">
        <v>3</v>
      </c>
      <c r="H155">
        <v>978</v>
      </c>
      <c r="I155">
        <v>1</v>
      </c>
      <c r="J155">
        <v>5</v>
      </c>
      <c r="K155" s="11">
        <v>5996.51</v>
      </c>
      <c r="L155" s="11">
        <f t="shared" si="15"/>
        <v>-5996.51</v>
      </c>
    </row>
    <row r="156" spans="1:13" hidden="1" x14ac:dyDescent="0.25">
      <c r="A156">
        <v>2628</v>
      </c>
      <c r="B156">
        <v>2</v>
      </c>
      <c r="C156" s="12">
        <v>1</v>
      </c>
      <c r="D156">
        <v>0</v>
      </c>
      <c r="E156">
        <v>840</v>
      </c>
      <c r="F156">
        <v>9</v>
      </c>
      <c r="G156">
        <v>3</v>
      </c>
      <c r="H156">
        <v>840</v>
      </c>
      <c r="I156">
        <v>1</v>
      </c>
      <c r="J156">
        <v>5</v>
      </c>
      <c r="K156" s="11">
        <v>166013.43</v>
      </c>
      <c r="L156" s="11">
        <f t="shared" si="15"/>
        <v>-166013.43</v>
      </c>
    </row>
    <row r="157" spans="1:13" hidden="1" x14ac:dyDescent="0.25">
      <c r="A157">
        <v>2629</v>
      </c>
      <c r="B157">
        <v>2</v>
      </c>
      <c r="C157" s="12">
        <v>0</v>
      </c>
      <c r="D157">
        <v>4</v>
      </c>
      <c r="E157">
        <v>980</v>
      </c>
      <c r="F157">
        <v>5</v>
      </c>
      <c r="G157">
        <v>3</v>
      </c>
      <c r="H157">
        <v>980</v>
      </c>
      <c r="I157">
        <v>2</v>
      </c>
      <c r="J157">
        <v>5</v>
      </c>
      <c r="K157" s="11">
        <v>7995.75</v>
      </c>
      <c r="L157" s="11">
        <f t="shared" si="15"/>
        <v>-7995.75</v>
      </c>
    </row>
    <row r="158" spans="1:13" hidden="1" x14ac:dyDescent="0.25">
      <c r="A158">
        <v>2629</v>
      </c>
      <c r="B158">
        <v>2</v>
      </c>
      <c r="C158" s="12">
        <v>0</v>
      </c>
      <c r="D158">
        <v>4</v>
      </c>
      <c r="E158">
        <v>980</v>
      </c>
      <c r="F158">
        <v>9</v>
      </c>
      <c r="G158">
        <v>3</v>
      </c>
      <c r="H158">
        <v>980</v>
      </c>
      <c r="I158">
        <v>2</v>
      </c>
      <c r="J158">
        <v>5</v>
      </c>
      <c r="K158" s="11">
        <v>14.08</v>
      </c>
      <c r="L158" s="11">
        <f t="shared" si="15"/>
        <v>-14.08</v>
      </c>
    </row>
    <row r="159" spans="1:13" hidden="1" x14ac:dyDescent="0.25">
      <c r="A159">
        <v>2629</v>
      </c>
      <c r="B159">
        <v>2</v>
      </c>
      <c r="C159" s="12">
        <v>0</v>
      </c>
      <c r="D159">
        <v>2</v>
      </c>
      <c r="E159">
        <v>980</v>
      </c>
      <c r="F159">
        <v>9</v>
      </c>
      <c r="G159">
        <v>3</v>
      </c>
      <c r="H159">
        <v>980</v>
      </c>
      <c r="I159">
        <v>2</v>
      </c>
      <c r="J159">
        <v>5</v>
      </c>
      <c r="K159" s="11">
        <v>17.87</v>
      </c>
      <c r="L159" s="11">
        <f t="shared" si="15"/>
        <v>-17.87</v>
      </c>
    </row>
    <row r="160" spans="1:13" hidden="1" x14ac:dyDescent="0.25">
      <c r="A160">
        <v>2629</v>
      </c>
      <c r="B160">
        <v>2</v>
      </c>
      <c r="C160" s="12">
        <v>0</v>
      </c>
      <c r="D160">
        <v>2</v>
      </c>
      <c r="E160">
        <v>980</v>
      </c>
      <c r="F160">
        <v>5</v>
      </c>
      <c r="G160">
        <v>3</v>
      </c>
      <c r="H160">
        <v>980</v>
      </c>
      <c r="I160">
        <v>1</v>
      </c>
      <c r="J160">
        <v>5</v>
      </c>
      <c r="K160" s="11">
        <v>224.95</v>
      </c>
      <c r="L160" s="11">
        <f t="shared" si="15"/>
        <v>-224.95</v>
      </c>
    </row>
    <row r="161" spans="1:12" hidden="1" x14ac:dyDescent="0.25">
      <c r="A161">
        <v>2629</v>
      </c>
      <c r="B161">
        <v>2</v>
      </c>
      <c r="C161" s="12">
        <v>0</v>
      </c>
      <c r="D161">
        <v>3</v>
      </c>
      <c r="E161">
        <v>980</v>
      </c>
      <c r="F161">
        <v>5</v>
      </c>
      <c r="G161">
        <v>3</v>
      </c>
      <c r="H161">
        <v>980</v>
      </c>
      <c r="I161">
        <v>2</v>
      </c>
      <c r="J161">
        <v>5</v>
      </c>
      <c r="K161" s="11">
        <v>601.99</v>
      </c>
      <c r="L161" s="11">
        <f t="shared" si="15"/>
        <v>-601.99</v>
      </c>
    </row>
    <row r="162" spans="1:12" hidden="1" x14ac:dyDescent="0.25">
      <c r="A162">
        <v>2629</v>
      </c>
      <c r="B162">
        <v>2</v>
      </c>
      <c r="C162" s="12">
        <v>0</v>
      </c>
      <c r="D162">
        <v>4</v>
      </c>
      <c r="E162">
        <v>980</v>
      </c>
      <c r="F162">
        <v>5</v>
      </c>
      <c r="G162">
        <v>3</v>
      </c>
      <c r="H162">
        <v>980</v>
      </c>
      <c r="I162">
        <v>1</v>
      </c>
      <c r="J162">
        <v>5</v>
      </c>
      <c r="K162" s="11">
        <v>95254.97</v>
      </c>
      <c r="L162" s="11">
        <f t="shared" si="15"/>
        <v>-95254.97</v>
      </c>
    </row>
    <row r="163" spans="1:12" hidden="1" x14ac:dyDescent="0.25">
      <c r="A163">
        <v>2630</v>
      </c>
      <c r="B163">
        <v>2</v>
      </c>
      <c r="C163" s="12">
        <v>1</v>
      </c>
      <c r="D163">
        <v>0</v>
      </c>
      <c r="E163">
        <v>980</v>
      </c>
      <c r="F163">
        <v>9</v>
      </c>
      <c r="G163">
        <v>3</v>
      </c>
      <c r="H163">
        <v>980</v>
      </c>
      <c r="I163">
        <v>1</v>
      </c>
      <c r="J163">
        <v>5</v>
      </c>
      <c r="K163" s="11">
        <v>526368570.31999999</v>
      </c>
      <c r="L163" s="11">
        <f t="shared" si="15"/>
        <v>-526368570.31999999</v>
      </c>
    </row>
    <row r="164" spans="1:12" hidden="1" x14ac:dyDescent="0.25">
      <c r="A164">
        <v>2630</v>
      </c>
      <c r="B164">
        <v>2</v>
      </c>
      <c r="C164" s="12">
        <v>1</v>
      </c>
      <c r="D164">
        <v>0</v>
      </c>
      <c r="E164">
        <v>840</v>
      </c>
      <c r="F164">
        <v>9</v>
      </c>
      <c r="G164">
        <v>3</v>
      </c>
      <c r="H164">
        <v>840</v>
      </c>
      <c r="I164">
        <v>1</v>
      </c>
      <c r="J164">
        <v>5</v>
      </c>
      <c r="K164" s="11">
        <v>869180441.74000001</v>
      </c>
      <c r="L164" s="11">
        <f t="shared" si="15"/>
        <v>-869180441.74000001</v>
      </c>
    </row>
    <row r="165" spans="1:12" hidden="1" x14ac:dyDescent="0.25">
      <c r="A165">
        <v>2630</v>
      </c>
      <c r="B165">
        <v>2</v>
      </c>
      <c r="C165" s="12">
        <v>1</v>
      </c>
      <c r="D165">
        <v>0</v>
      </c>
      <c r="E165">
        <v>978</v>
      </c>
      <c r="F165">
        <v>9</v>
      </c>
      <c r="G165">
        <v>3</v>
      </c>
      <c r="H165">
        <v>978</v>
      </c>
      <c r="I165">
        <v>1</v>
      </c>
      <c r="J165">
        <v>5</v>
      </c>
      <c r="K165" s="11">
        <v>62059996.640000001</v>
      </c>
      <c r="L165" s="11">
        <f t="shared" si="15"/>
        <v>-62059996.640000001</v>
      </c>
    </row>
    <row r="166" spans="1:12" hidden="1" x14ac:dyDescent="0.25">
      <c r="A166">
        <v>2636</v>
      </c>
      <c r="B166">
        <v>1</v>
      </c>
      <c r="C166" s="12">
        <v>1</v>
      </c>
      <c r="D166">
        <v>0</v>
      </c>
      <c r="E166">
        <v>840</v>
      </c>
      <c r="F166">
        <v>9</v>
      </c>
      <c r="G166">
        <v>3</v>
      </c>
      <c r="H166">
        <v>840</v>
      </c>
      <c r="I166">
        <v>1</v>
      </c>
      <c r="J166">
        <v>5</v>
      </c>
      <c r="K166" s="11">
        <v>87075.93</v>
      </c>
      <c r="L166" s="11">
        <f t="shared" si="13"/>
        <v>87075.93</v>
      </c>
    </row>
    <row r="167" spans="1:12" hidden="1" x14ac:dyDescent="0.25">
      <c r="A167">
        <v>2636</v>
      </c>
      <c r="B167">
        <v>1</v>
      </c>
      <c r="C167" s="12">
        <v>1</v>
      </c>
      <c r="D167">
        <v>0</v>
      </c>
      <c r="E167">
        <v>978</v>
      </c>
      <c r="F167">
        <v>9</v>
      </c>
      <c r="G167">
        <v>3</v>
      </c>
      <c r="H167">
        <v>978</v>
      </c>
      <c r="I167">
        <v>1</v>
      </c>
      <c r="J167">
        <v>5</v>
      </c>
      <c r="K167" s="11">
        <v>7880.54</v>
      </c>
      <c r="L167" s="11">
        <f t="shared" si="13"/>
        <v>7880.54</v>
      </c>
    </row>
    <row r="168" spans="1:12" hidden="1" x14ac:dyDescent="0.25">
      <c r="A168">
        <v>2636</v>
      </c>
      <c r="B168">
        <v>1</v>
      </c>
      <c r="C168" s="12">
        <v>1</v>
      </c>
      <c r="D168">
        <v>0</v>
      </c>
      <c r="E168">
        <v>980</v>
      </c>
      <c r="F168">
        <v>9</v>
      </c>
      <c r="G168">
        <v>3</v>
      </c>
      <c r="H168">
        <v>980</v>
      </c>
      <c r="I168">
        <v>1</v>
      </c>
      <c r="J168">
        <v>5</v>
      </c>
      <c r="K168" s="11">
        <v>254386.96</v>
      </c>
      <c r="L168" s="11">
        <f t="shared" si="13"/>
        <v>254386.96</v>
      </c>
    </row>
    <row r="169" spans="1:12" hidden="1" x14ac:dyDescent="0.25">
      <c r="A169">
        <v>2636</v>
      </c>
      <c r="B169">
        <v>2</v>
      </c>
      <c r="C169" s="12">
        <v>1</v>
      </c>
      <c r="D169">
        <v>0</v>
      </c>
      <c r="E169">
        <v>978</v>
      </c>
      <c r="F169">
        <v>9</v>
      </c>
      <c r="G169">
        <v>3</v>
      </c>
      <c r="H169">
        <v>978</v>
      </c>
      <c r="I169">
        <v>1</v>
      </c>
      <c r="J169">
        <v>5</v>
      </c>
      <c r="K169" s="11">
        <v>9.43</v>
      </c>
      <c r="L169" s="11">
        <f t="shared" ref="L169:L181" si="16">K169*-1</f>
        <v>-9.43</v>
      </c>
    </row>
    <row r="170" spans="1:12" hidden="1" x14ac:dyDescent="0.25">
      <c r="A170">
        <v>2636</v>
      </c>
      <c r="B170">
        <v>2</v>
      </c>
      <c r="C170" s="12">
        <v>1</v>
      </c>
      <c r="D170">
        <v>0</v>
      </c>
      <c r="E170">
        <v>840</v>
      </c>
      <c r="F170">
        <v>9</v>
      </c>
      <c r="G170">
        <v>3</v>
      </c>
      <c r="H170">
        <v>840</v>
      </c>
      <c r="I170">
        <v>1</v>
      </c>
      <c r="J170">
        <v>5</v>
      </c>
      <c r="K170" s="11">
        <v>92.79</v>
      </c>
      <c r="L170" s="11">
        <f t="shared" si="16"/>
        <v>-92.79</v>
      </c>
    </row>
    <row r="171" spans="1:12" hidden="1" x14ac:dyDescent="0.25">
      <c r="A171">
        <v>2636</v>
      </c>
      <c r="B171">
        <v>2</v>
      </c>
      <c r="C171" s="12">
        <v>1</v>
      </c>
      <c r="D171">
        <v>0</v>
      </c>
      <c r="E171">
        <v>980</v>
      </c>
      <c r="F171">
        <v>9</v>
      </c>
      <c r="G171">
        <v>3</v>
      </c>
      <c r="H171">
        <v>980</v>
      </c>
      <c r="I171">
        <v>1</v>
      </c>
      <c r="J171">
        <v>5</v>
      </c>
      <c r="K171" s="11">
        <v>129.44</v>
      </c>
      <c r="L171" s="11">
        <f t="shared" si="16"/>
        <v>-129.44</v>
      </c>
    </row>
    <row r="172" spans="1:12" hidden="1" x14ac:dyDescent="0.25">
      <c r="A172">
        <v>2638</v>
      </c>
      <c r="B172">
        <v>2</v>
      </c>
      <c r="C172" s="12">
        <v>1</v>
      </c>
      <c r="D172">
        <v>0</v>
      </c>
      <c r="E172">
        <v>978</v>
      </c>
      <c r="F172">
        <v>9</v>
      </c>
      <c r="G172">
        <v>3</v>
      </c>
      <c r="H172">
        <v>978</v>
      </c>
      <c r="I172">
        <v>1</v>
      </c>
      <c r="J172">
        <v>5</v>
      </c>
      <c r="K172" s="11">
        <v>673841.64</v>
      </c>
      <c r="L172" s="11">
        <f t="shared" si="16"/>
        <v>-673841.64</v>
      </c>
    </row>
    <row r="173" spans="1:12" hidden="1" x14ac:dyDescent="0.25">
      <c r="A173">
        <v>2638</v>
      </c>
      <c r="B173">
        <v>2</v>
      </c>
      <c r="C173" s="12">
        <v>1</v>
      </c>
      <c r="D173">
        <v>0</v>
      </c>
      <c r="E173">
        <v>840</v>
      </c>
      <c r="F173">
        <v>9</v>
      </c>
      <c r="G173">
        <v>3</v>
      </c>
      <c r="H173">
        <v>840</v>
      </c>
      <c r="I173">
        <v>1</v>
      </c>
      <c r="J173">
        <v>5</v>
      </c>
      <c r="K173" s="11">
        <v>7262674.7699999996</v>
      </c>
      <c r="L173" s="11">
        <f t="shared" si="16"/>
        <v>-7262674.7699999996</v>
      </c>
    </row>
    <row r="174" spans="1:12" hidden="1" x14ac:dyDescent="0.25">
      <c r="A174">
        <v>2638</v>
      </c>
      <c r="B174">
        <v>2</v>
      </c>
      <c r="C174" s="12">
        <v>1</v>
      </c>
      <c r="D174">
        <v>0</v>
      </c>
      <c r="E174">
        <v>980</v>
      </c>
      <c r="F174">
        <v>9</v>
      </c>
      <c r="G174">
        <v>3</v>
      </c>
      <c r="H174">
        <v>980</v>
      </c>
      <c r="I174">
        <v>1</v>
      </c>
      <c r="J174">
        <v>5</v>
      </c>
      <c r="K174" s="11">
        <v>10026748.4</v>
      </c>
      <c r="L174" s="11">
        <f t="shared" si="16"/>
        <v>-10026748.4</v>
      </c>
    </row>
    <row r="175" spans="1:12" hidden="1" x14ac:dyDescent="0.25">
      <c r="A175">
        <v>2650</v>
      </c>
      <c r="B175">
        <v>2</v>
      </c>
      <c r="C175" s="12">
        <v>1</v>
      </c>
      <c r="D175">
        <v>9</v>
      </c>
      <c r="E175">
        <v>840</v>
      </c>
      <c r="F175">
        <v>9</v>
      </c>
      <c r="G175">
        <v>3</v>
      </c>
      <c r="H175">
        <v>840</v>
      </c>
      <c r="I175">
        <v>1</v>
      </c>
      <c r="J175">
        <v>3</v>
      </c>
      <c r="K175" s="11">
        <v>26230.17</v>
      </c>
      <c r="L175" s="11">
        <f t="shared" si="16"/>
        <v>-26230.17</v>
      </c>
    </row>
    <row r="176" spans="1:12" hidden="1" x14ac:dyDescent="0.25">
      <c r="A176">
        <v>2650</v>
      </c>
      <c r="B176">
        <v>2</v>
      </c>
      <c r="C176" s="12">
        <v>1</v>
      </c>
      <c r="D176">
        <v>9</v>
      </c>
      <c r="E176">
        <v>980</v>
      </c>
      <c r="F176">
        <v>9</v>
      </c>
      <c r="G176">
        <v>3</v>
      </c>
      <c r="H176">
        <v>980</v>
      </c>
      <c r="I176">
        <v>1</v>
      </c>
      <c r="J176">
        <v>1</v>
      </c>
      <c r="K176" s="11">
        <v>10560.51</v>
      </c>
      <c r="L176" s="11">
        <f t="shared" si="16"/>
        <v>-10560.51</v>
      </c>
    </row>
    <row r="177" spans="1:12" hidden="1" x14ac:dyDescent="0.25">
      <c r="A177">
        <v>2650</v>
      </c>
      <c r="B177">
        <v>2</v>
      </c>
      <c r="C177" s="12">
        <v>1</v>
      </c>
      <c r="D177">
        <v>9</v>
      </c>
      <c r="E177">
        <v>980</v>
      </c>
      <c r="F177">
        <v>9</v>
      </c>
      <c r="G177">
        <v>3</v>
      </c>
      <c r="H177">
        <v>980</v>
      </c>
      <c r="I177">
        <v>1</v>
      </c>
      <c r="J177">
        <v>3</v>
      </c>
      <c r="K177" s="11">
        <v>39474898.979999997</v>
      </c>
      <c r="L177" s="11">
        <f t="shared" si="16"/>
        <v>-39474898.979999997</v>
      </c>
    </row>
    <row r="178" spans="1:12" hidden="1" x14ac:dyDescent="0.25">
      <c r="A178">
        <v>2650</v>
      </c>
      <c r="B178">
        <v>2</v>
      </c>
      <c r="C178" s="12">
        <v>3</v>
      </c>
      <c r="D178">
        <v>1</v>
      </c>
      <c r="E178">
        <v>980</v>
      </c>
      <c r="F178">
        <v>9</v>
      </c>
      <c r="G178">
        <v>3</v>
      </c>
      <c r="H178">
        <v>980</v>
      </c>
      <c r="I178">
        <v>1</v>
      </c>
      <c r="J178">
        <v>3</v>
      </c>
      <c r="K178" s="11">
        <v>510000</v>
      </c>
      <c r="L178" s="11">
        <f t="shared" si="16"/>
        <v>-510000</v>
      </c>
    </row>
    <row r="179" spans="1:12" hidden="1" x14ac:dyDescent="0.25">
      <c r="A179">
        <v>2651</v>
      </c>
      <c r="B179">
        <v>2</v>
      </c>
      <c r="C179" s="12">
        <v>4</v>
      </c>
      <c r="D179">
        <v>0</v>
      </c>
      <c r="E179">
        <v>840</v>
      </c>
      <c r="F179">
        <v>9</v>
      </c>
      <c r="G179">
        <v>3</v>
      </c>
      <c r="H179">
        <v>840</v>
      </c>
      <c r="I179">
        <v>1</v>
      </c>
      <c r="J179">
        <v>3</v>
      </c>
      <c r="K179" s="11">
        <v>522716.34</v>
      </c>
      <c r="L179" s="11">
        <f t="shared" si="16"/>
        <v>-522716.34</v>
      </c>
    </row>
    <row r="180" spans="1:12" hidden="1" x14ac:dyDescent="0.25">
      <c r="A180">
        <v>2651</v>
      </c>
      <c r="B180">
        <v>2</v>
      </c>
      <c r="C180" s="12">
        <v>4</v>
      </c>
      <c r="D180">
        <v>0</v>
      </c>
      <c r="E180">
        <v>980</v>
      </c>
      <c r="F180">
        <v>9</v>
      </c>
      <c r="G180">
        <v>3</v>
      </c>
      <c r="H180">
        <v>980</v>
      </c>
      <c r="I180">
        <v>1</v>
      </c>
      <c r="J180">
        <v>3</v>
      </c>
      <c r="K180" s="11">
        <v>5772800</v>
      </c>
      <c r="L180" s="11">
        <f t="shared" si="16"/>
        <v>-5772800</v>
      </c>
    </row>
    <row r="181" spans="1:12" hidden="1" x14ac:dyDescent="0.25">
      <c r="A181">
        <v>2655</v>
      </c>
      <c r="B181">
        <v>2</v>
      </c>
      <c r="C181" s="12">
        <v>1</v>
      </c>
      <c r="D181">
        <v>9</v>
      </c>
      <c r="E181">
        <v>980</v>
      </c>
      <c r="F181">
        <v>9</v>
      </c>
      <c r="G181">
        <v>3</v>
      </c>
      <c r="H181">
        <v>980</v>
      </c>
      <c r="I181">
        <v>1</v>
      </c>
      <c r="J181">
        <v>1</v>
      </c>
      <c r="K181" s="11">
        <v>212.71</v>
      </c>
      <c r="L181" s="11">
        <f t="shared" si="16"/>
        <v>-212.71</v>
      </c>
    </row>
    <row r="182" spans="1:12" hidden="1" x14ac:dyDescent="0.25">
      <c r="A182">
        <v>2656</v>
      </c>
      <c r="B182">
        <v>1</v>
      </c>
      <c r="C182" s="12">
        <v>4</v>
      </c>
      <c r="D182">
        <v>0</v>
      </c>
      <c r="E182">
        <v>980</v>
      </c>
      <c r="F182">
        <v>9</v>
      </c>
      <c r="G182">
        <v>3</v>
      </c>
      <c r="H182">
        <v>980</v>
      </c>
      <c r="I182">
        <v>1</v>
      </c>
      <c r="J182">
        <v>3</v>
      </c>
      <c r="K182" s="11">
        <v>69.86</v>
      </c>
      <c r="L182" s="11">
        <f t="shared" si="13"/>
        <v>69.86</v>
      </c>
    </row>
    <row r="183" spans="1:12" hidden="1" x14ac:dyDescent="0.25">
      <c r="A183">
        <v>2658</v>
      </c>
      <c r="B183">
        <v>2</v>
      </c>
      <c r="C183" s="12">
        <v>4</v>
      </c>
      <c r="D183">
        <v>0</v>
      </c>
      <c r="E183">
        <v>840</v>
      </c>
      <c r="F183">
        <v>9</v>
      </c>
      <c r="G183">
        <v>3</v>
      </c>
      <c r="H183">
        <v>840</v>
      </c>
      <c r="I183">
        <v>1</v>
      </c>
      <c r="J183">
        <v>3</v>
      </c>
      <c r="K183" s="11">
        <v>1886.74</v>
      </c>
      <c r="L183" s="11">
        <f t="shared" ref="L183:L185" si="17">K183*-1</f>
        <v>-1886.74</v>
      </c>
    </row>
    <row r="184" spans="1:12" hidden="1" x14ac:dyDescent="0.25">
      <c r="A184">
        <v>2658</v>
      </c>
      <c r="B184">
        <v>2</v>
      </c>
      <c r="C184" s="12">
        <v>5</v>
      </c>
      <c r="D184">
        <v>0</v>
      </c>
      <c r="E184">
        <v>980</v>
      </c>
      <c r="F184">
        <v>9</v>
      </c>
      <c r="G184">
        <v>3</v>
      </c>
      <c r="H184">
        <v>980</v>
      </c>
      <c r="I184">
        <v>1</v>
      </c>
      <c r="J184">
        <v>3</v>
      </c>
      <c r="K184" s="11">
        <v>4371.8500000000004</v>
      </c>
      <c r="L184" s="11">
        <f t="shared" si="17"/>
        <v>-4371.8500000000004</v>
      </c>
    </row>
    <row r="185" spans="1:12" hidden="1" x14ac:dyDescent="0.25">
      <c r="A185">
        <v>2658</v>
      </c>
      <c r="B185">
        <v>2</v>
      </c>
      <c r="C185" s="12">
        <v>4</v>
      </c>
      <c r="D185">
        <v>0</v>
      </c>
      <c r="E185">
        <v>980</v>
      </c>
      <c r="F185">
        <v>9</v>
      </c>
      <c r="G185">
        <v>3</v>
      </c>
      <c r="H185">
        <v>980</v>
      </c>
      <c r="I185">
        <v>1</v>
      </c>
      <c r="J185">
        <v>3</v>
      </c>
      <c r="K185" s="11">
        <v>57689.97</v>
      </c>
      <c r="L185" s="11">
        <f t="shared" si="17"/>
        <v>-57689.97</v>
      </c>
    </row>
    <row r="186" spans="1:12" hidden="1" x14ac:dyDescent="0.25">
      <c r="A186">
        <v>2809</v>
      </c>
      <c r="B186">
        <v>1</v>
      </c>
      <c r="C186" s="12">
        <v>6</v>
      </c>
      <c r="D186">
        <v>0</v>
      </c>
      <c r="E186">
        <v>840</v>
      </c>
      <c r="F186">
        <v>5</v>
      </c>
      <c r="G186">
        <v>3</v>
      </c>
      <c r="H186">
        <v>840</v>
      </c>
      <c r="I186">
        <v>1</v>
      </c>
      <c r="J186">
        <v>1</v>
      </c>
      <c r="K186" s="11">
        <v>515872.41</v>
      </c>
      <c r="L186" s="11">
        <f t="shared" si="13"/>
        <v>515872.41</v>
      </c>
    </row>
    <row r="187" spans="1:12" hidden="1" x14ac:dyDescent="0.25">
      <c r="A187">
        <v>2809</v>
      </c>
      <c r="B187">
        <v>1</v>
      </c>
      <c r="C187" s="12">
        <v>6</v>
      </c>
      <c r="D187">
        <v>0</v>
      </c>
      <c r="E187">
        <v>978</v>
      </c>
      <c r="F187">
        <v>5</v>
      </c>
      <c r="G187">
        <v>3</v>
      </c>
      <c r="H187">
        <v>978</v>
      </c>
      <c r="I187">
        <v>1</v>
      </c>
      <c r="J187">
        <v>1</v>
      </c>
      <c r="K187" s="11">
        <v>76762.98</v>
      </c>
      <c r="L187" s="11">
        <f t="shared" si="13"/>
        <v>76762.98</v>
      </c>
    </row>
    <row r="188" spans="1:12" hidden="1" x14ac:dyDescent="0.25">
      <c r="A188">
        <v>2890</v>
      </c>
      <c r="B188">
        <v>2</v>
      </c>
      <c r="C188" s="12">
        <v>6</v>
      </c>
      <c r="D188">
        <v>0</v>
      </c>
      <c r="E188">
        <v>978</v>
      </c>
      <c r="F188">
        <v>5</v>
      </c>
      <c r="G188">
        <v>3</v>
      </c>
      <c r="H188">
        <v>978</v>
      </c>
      <c r="I188">
        <v>1</v>
      </c>
      <c r="J188">
        <v>1</v>
      </c>
      <c r="K188" s="11">
        <v>9878.25</v>
      </c>
      <c r="L188" s="11">
        <f t="shared" ref="L188:L191" si="18">K188*-1</f>
        <v>-9878.25</v>
      </c>
    </row>
    <row r="189" spans="1:12" hidden="1" x14ac:dyDescent="0.25">
      <c r="A189">
        <v>2890</v>
      </c>
      <c r="B189">
        <v>2</v>
      </c>
      <c r="C189" s="12">
        <v>6</v>
      </c>
      <c r="D189">
        <v>0</v>
      </c>
      <c r="E189">
        <v>980</v>
      </c>
      <c r="F189">
        <v>5</v>
      </c>
      <c r="G189">
        <v>3</v>
      </c>
      <c r="H189">
        <v>980</v>
      </c>
      <c r="I189">
        <v>1</v>
      </c>
      <c r="J189">
        <v>1</v>
      </c>
      <c r="K189" s="11">
        <v>795</v>
      </c>
      <c r="L189" s="11">
        <f t="shared" si="18"/>
        <v>-795</v>
      </c>
    </row>
    <row r="190" spans="1:12" hidden="1" x14ac:dyDescent="0.25">
      <c r="A190">
        <v>2890</v>
      </c>
      <c r="B190">
        <v>2</v>
      </c>
      <c r="C190" s="12">
        <v>6</v>
      </c>
      <c r="D190">
        <v>0</v>
      </c>
      <c r="E190">
        <v>840</v>
      </c>
      <c r="F190">
        <v>5</v>
      </c>
      <c r="G190">
        <v>3</v>
      </c>
      <c r="H190">
        <v>840</v>
      </c>
      <c r="I190">
        <v>1</v>
      </c>
      <c r="J190">
        <v>1</v>
      </c>
      <c r="K190" s="11">
        <v>22705.23</v>
      </c>
      <c r="L190" s="11">
        <f t="shared" si="18"/>
        <v>-22705.23</v>
      </c>
    </row>
    <row r="191" spans="1:12" hidden="1" x14ac:dyDescent="0.25">
      <c r="A191">
        <v>2920</v>
      </c>
      <c r="B191">
        <v>2</v>
      </c>
      <c r="C191" s="12">
        <v>0</v>
      </c>
      <c r="D191">
        <v>0</v>
      </c>
      <c r="E191">
        <v>980</v>
      </c>
      <c r="F191">
        <v>9</v>
      </c>
      <c r="G191">
        <v>3</v>
      </c>
      <c r="H191">
        <v>980</v>
      </c>
      <c r="I191">
        <v>1</v>
      </c>
      <c r="J191">
        <v>1</v>
      </c>
      <c r="K191" s="11">
        <v>11522726.07</v>
      </c>
      <c r="L191" s="11">
        <f t="shared" si="18"/>
        <v>-11522726.07</v>
      </c>
    </row>
    <row r="192" spans="1:12" hidden="1" x14ac:dyDescent="0.25">
      <c r="A192">
        <v>2924</v>
      </c>
      <c r="B192">
        <v>1</v>
      </c>
      <c r="C192" s="12">
        <v>0</v>
      </c>
      <c r="D192">
        <v>0</v>
      </c>
      <c r="E192">
        <v>980</v>
      </c>
      <c r="F192">
        <v>5</v>
      </c>
      <c r="G192">
        <v>3</v>
      </c>
      <c r="H192">
        <v>980</v>
      </c>
      <c r="I192">
        <v>1</v>
      </c>
      <c r="J192">
        <v>1</v>
      </c>
      <c r="K192" s="11">
        <v>10096896.65</v>
      </c>
      <c r="L192" s="11">
        <f t="shared" si="13"/>
        <v>10096896.65</v>
      </c>
    </row>
    <row r="193" spans="1:12" hidden="1" x14ac:dyDescent="0.25">
      <c r="A193">
        <v>2924</v>
      </c>
      <c r="B193">
        <v>1</v>
      </c>
      <c r="C193" s="12">
        <v>0</v>
      </c>
      <c r="D193">
        <v>0</v>
      </c>
      <c r="E193">
        <v>840</v>
      </c>
      <c r="F193">
        <v>5</v>
      </c>
      <c r="G193">
        <v>3</v>
      </c>
      <c r="H193">
        <v>840</v>
      </c>
      <c r="I193">
        <v>1</v>
      </c>
      <c r="J193">
        <v>1</v>
      </c>
      <c r="K193" s="11">
        <v>266611.46999999997</v>
      </c>
      <c r="L193" s="11">
        <f t="shared" si="13"/>
        <v>266611.46999999997</v>
      </c>
    </row>
    <row r="194" spans="1:12" hidden="1" x14ac:dyDescent="0.25">
      <c r="A194">
        <v>2924</v>
      </c>
      <c r="B194">
        <v>1</v>
      </c>
      <c r="C194" s="12">
        <v>0</v>
      </c>
      <c r="D194">
        <v>0</v>
      </c>
      <c r="E194">
        <v>978</v>
      </c>
      <c r="F194">
        <v>5</v>
      </c>
      <c r="G194">
        <v>3</v>
      </c>
      <c r="H194">
        <v>978</v>
      </c>
      <c r="I194">
        <v>1</v>
      </c>
      <c r="J194">
        <v>1</v>
      </c>
      <c r="K194" s="11">
        <v>243209.46</v>
      </c>
      <c r="L194" s="11">
        <f t="shared" si="13"/>
        <v>243209.46</v>
      </c>
    </row>
    <row r="195" spans="1:12" hidden="1" x14ac:dyDescent="0.25">
      <c r="A195">
        <v>2924</v>
      </c>
      <c r="B195">
        <v>2</v>
      </c>
      <c r="C195" s="12">
        <v>0</v>
      </c>
      <c r="D195">
        <v>0</v>
      </c>
      <c r="E195">
        <v>840</v>
      </c>
      <c r="F195">
        <v>9</v>
      </c>
      <c r="G195">
        <v>3</v>
      </c>
      <c r="H195">
        <v>840</v>
      </c>
      <c r="I195">
        <v>1</v>
      </c>
      <c r="J195">
        <v>1</v>
      </c>
      <c r="K195" s="11">
        <v>2602053.7000000002</v>
      </c>
      <c r="L195" s="11">
        <f t="shared" ref="L195:L197" si="19">K195*-1</f>
        <v>-2602053.7000000002</v>
      </c>
    </row>
    <row r="196" spans="1:12" hidden="1" x14ac:dyDescent="0.25">
      <c r="A196">
        <v>2924</v>
      </c>
      <c r="B196">
        <v>2</v>
      </c>
      <c r="C196" s="12">
        <v>0</v>
      </c>
      <c r="D196">
        <v>0</v>
      </c>
      <c r="E196">
        <v>978</v>
      </c>
      <c r="F196">
        <v>9</v>
      </c>
      <c r="G196">
        <v>3</v>
      </c>
      <c r="H196">
        <v>978</v>
      </c>
      <c r="I196">
        <v>1</v>
      </c>
      <c r="J196">
        <v>1</v>
      </c>
      <c r="K196" s="11">
        <v>1488437.93</v>
      </c>
      <c r="L196" s="11">
        <f t="shared" si="19"/>
        <v>-1488437.93</v>
      </c>
    </row>
    <row r="197" spans="1:12" hidden="1" x14ac:dyDescent="0.25">
      <c r="A197">
        <v>2924</v>
      </c>
      <c r="B197">
        <v>2</v>
      </c>
      <c r="C197" s="12">
        <v>0</v>
      </c>
      <c r="D197">
        <v>0</v>
      </c>
      <c r="E197">
        <v>980</v>
      </c>
      <c r="F197">
        <v>9</v>
      </c>
      <c r="G197">
        <v>3</v>
      </c>
      <c r="H197">
        <v>980</v>
      </c>
      <c r="I197">
        <v>1</v>
      </c>
      <c r="J197">
        <v>1</v>
      </c>
      <c r="K197" s="11">
        <v>2408470.64</v>
      </c>
      <c r="L197" s="11">
        <f t="shared" si="19"/>
        <v>-2408470.64</v>
      </c>
    </row>
    <row r="198" spans="1:12" hidden="1" x14ac:dyDescent="0.25">
      <c r="A198">
        <v>3043</v>
      </c>
      <c r="B198">
        <v>1</v>
      </c>
      <c r="C198" s="12">
        <v>2</v>
      </c>
      <c r="D198">
        <v>0</v>
      </c>
      <c r="E198">
        <v>980</v>
      </c>
      <c r="F198">
        <v>5</v>
      </c>
      <c r="G198">
        <v>3</v>
      </c>
      <c r="H198">
        <v>980</v>
      </c>
      <c r="I198">
        <v>1</v>
      </c>
      <c r="J198">
        <v>1</v>
      </c>
      <c r="K198" s="11">
        <v>37816</v>
      </c>
      <c r="L198" s="11">
        <f t="shared" ref="L198:L239" si="20">K198*1</f>
        <v>37816</v>
      </c>
    </row>
    <row r="199" spans="1:12" hidden="1" x14ac:dyDescent="0.25">
      <c r="A199">
        <v>3103</v>
      </c>
      <c r="B199">
        <v>1</v>
      </c>
      <c r="C199" s="12">
        <v>5</v>
      </c>
      <c r="D199">
        <v>9</v>
      </c>
      <c r="E199">
        <v>980</v>
      </c>
      <c r="F199">
        <v>5</v>
      </c>
      <c r="G199">
        <v>3</v>
      </c>
      <c r="H199">
        <v>980</v>
      </c>
      <c r="I199">
        <v>1</v>
      </c>
      <c r="J199">
        <v>3</v>
      </c>
      <c r="K199" s="11">
        <v>784000</v>
      </c>
      <c r="L199" s="11">
        <f t="shared" si="20"/>
        <v>784000</v>
      </c>
    </row>
    <row r="200" spans="1:12" hidden="1" x14ac:dyDescent="0.25">
      <c r="A200">
        <v>3107</v>
      </c>
      <c r="B200">
        <v>2</v>
      </c>
      <c r="C200" s="12">
        <v>5</v>
      </c>
      <c r="D200">
        <v>9</v>
      </c>
      <c r="E200">
        <v>980</v>
      </c>
      <c r="F200">
        <v>5</v>
      </c>
      <c r="G200">
        <v>3</v>
      </c>
      <c r="H200">
        <v>980</v>
      </c>
      <c r="I200">
        <v>1</v>
      </c>
      <c r="J200">
        <v>3</v>
      </c>
      <c r="K200" s="11">
        <v>784000</v>
      </c>
      <c r="L200" s="11">
        <f t="shared" ref="L200:L202" si="21">K200*-1</f>
        <v>-784000</v>
      </c>
    </row>
    <row r="201" spans="1:12" hidden="1" x14ac:dyDescent="0.25">
      <c r="A201">
        <v>3320</v>
      </c>
      <c r="B201">
        <v>2</v>
      </c>
      <c r="C201" s="12">
        <v>2</v>
      </c>
      <c r="D201">
        <v>0</v>
      </c>
      <c r="E201">
        <v>840</v>
      </c>
      <c r="F201">
        <v>9</v>
      </c>
      <c r="G201">
        <v>3</v>
      </c>
      <c r="H201">
        <v>840</v>
      </c>
      <c r="I201">
        <v>1</v>
      </c>
      <c r="J201">
        <v>5</v>
      </c>
      <c r="K201" s="11">
        <v>12947771.82</v>
      </c>
      <c r="L201" s="11">
        <f t="shared" si="21"/>
        <v>-12947771.82</v>
      </c>
    </row>
    <row r="202" spans="1:12" hidden="1" x14ac:dyDescent="0.25">
      <c r="A202">
        <v>3320</v>
      </c>
      <c r="B202">
        <v>2</v>
      </c>
      <c r="C202" s="12">
        <v>2</v>
      </c>
      <c r="D202">
        <v>0</v>
      </c>
      <c r="E202">
        <v>978</v>
      </c>
      <c r="F202">
        <v>9</v>
      </c>
      <c r="G202">
        <v>3</v>
      </c>
      <c r="H202">
        <v>978</v>
      </c>
      <c r="I202">
        <v>1</v>
      </c>
      <c r="J202">
        <v>5</v>
      </c>
      <c r="K202" s="11">
        <v>148965.79</v>
      </c>
      <c r="L202" s="11">
        <f t="shared" si="21"/>
        <v>-148965.79</v>
      </c>
    </row>
    <row r="203" spans="1:12" hidden="1" x14ac:dyDescent="0.25">
      <c r="A203">
        <v>3326</v>
      </c>
      <c r="B203">
        <v>1</v>
      </c>
      <c r="C203" s="12">
        <v>2</v>
      </c>
      <c r="D203">
        <v>0</v>
      </c>
      <c r="E203">
        <v>978</v>
      </c>
      <c r="F203">
        <v>9</v>
      </c>
      <c r="G203">
        <v>3</v>
      </c>
      <c r="H203">
        <v>978</v>
      </c>
      <c r="I203">
        <v>1</v>
      </c>
      <c r="J203">
        <v>5</v>
      </c>
      <c r="K203" s="11">
        <v>22.8</v>
      </c>
      <c r="L203" s="11">
        <f t="shared" si="20"/>
        <v>22.8</v>
      </c>
    </row>
    <row r="204" spans="1:12" hidden="1" x14ac:dyDescent="0.25">
      <c r="A204">
        <v>3326</v>
      </c>
      <c r="B204">
        <v>1</v>
      </c>
      <c r="C204" s="12">
        <v>2</v>
      </c>
      <c r="D204">
        <v>0</v>
      </c>
      <c r="E204">
        <v>840</v>
      </c>
      <c r="F204">
        <v>9</v>
      </c>
      <c r="G204">
        <v>3</v>
      </c>
      <c r="H204">
        <v>840</v>
      </c>
      <c r="I204">
        <v>1</v>
      </c>
      <c r="J204">
        <v>5</v>
      </c>
      <c r="K204" s="11">
        <v>1987.89</v>
      </c>
      <c r="L204" s="11">
        <f t="shared" si="20"/>
        <v>1987.89</v>
      </c>
    </row>
    <row r="205" spans="1:12" hidden="1" x14ac:dyDescent="0.25">
      <c r="A205">
        <v>3328</v>
      </c>
      <c r="B205">
        <v>2</v>
      </c>
      <c r="C205" s="12">
        <v>2</v>
      </c>
      <c r="D205">
        <v>0</v>
      </c>
      <c r="E205">
        <v>978</v>
      </c>
      <c r="F205">
        <v>9</v>
      </c>
      <c r="G205">
        <v>3</v>
      </c>
      <c r="H205">
        <v>978</v>
      </c>
      <c r="I205">
        <v>1</v>
      </c>
      <c r="J205">
        <v>5</v>
      </c>
      <c r="K205" s="11">
        <v>5224.1400000000003</v>
      </c>
      <c r="L205" s="11">
        <f t="shared" ref="L205:L206" si="22">K205*-1</f>
        <v>-5224.1400000000003</v>
      </c>
    </row>
    <row r="206" spans="1:12" hidden="1" x14ac:dyDescent="0.25">
      <c r="A206">
        <v>3328</v>
      </c>
      <c r="B206">
        <v>2</v>
      </c>
      <c r="C206" s="12">
        <v>2</v>
      </c>
      <c r="D206">
        <v>0</v>
      </c>
      <c r="E206">
        <v>840</v>
      </c>
      <c r="F206">
        <v>9</v>
      </c>
      <c r="G206">
        <v>3</v>
      </c>
      <c r="H206">
        <v>840</v>
      </c>
      <c r="I206">
        <v>1</v>
      </c>
      <c r="J206">
        <v>5</v>
      </c>
      <c r="K206" s="11">
        <v>216123.87</v>
      </c>
      <c r="L206" s="11">
        <f t="shared" si="22"/>
        <v>-216123.87</v>
      </c>
    </row>
    <row r="207" spans="1:12" hidden="1" x14ac:dyDescent="0.25">
      <c r="A207">
        <v>3402</v>
      </c>
      <c r="B207">
        <v>1</v>
      </c>
      <c r="C207" s="12">
        <v>0</v>
      </c>
      <c r="D207">
        <v>0</v>
      </c>
      <c r="E207">
        <v>980</v>
      </c>
      <c r="F207">
        <v>5</v>
      </c>
      <c r="G207">
        <v>3</v>
      </c>
      <c r="H207">
        <v>980</v>
      </c>
      <c r="I207">
        <v>1</v>
      </c>
      <c r="J207">
        <v>1</v>
      </c>
      <c r="K207" s="11">
        <v>158160.07</v>
      </c>
      <c r="L207" s="11">
        <f t="shared" si="20"/>
        <v>158160.07</v>
      </c>
    </row>
    <row r="208" spans="1:12" hidden="1" x14ac:dyDescent="0.25">
      <c r="A208">
        <v>3500</v>
      </c>
      <c r="B208">
        <v>1</v>
      </c>
      <c r="C208" s="12">
        <v>0</v>
      </c>
      <c r="D208">
        <v>0</v>
      </c>
      <c r="E208">
        <v>980</v>
      </c>
      <c r="F208">
        <v>5</v>
      </c>
      <c r="G208">
        <v>3</v>
      </c>
      <c r="H208">
        <v>980</v>
      </c>
      <c r="I208">
        <v>0</v>
      </c>
      <c r="J208">
        <v>1</v>
      </c>
      <c r="K208" s="11">
        <v>4803942.3600000003</v>
      </c>
      <c r="L208" s="11">
        <f t="shared" si="20"/>
        <v>4803942.3600000003</v>
      </c>
    </row>
    <row r="209" spans="1:12" hidden="1" x14ac:dyDescent="0.25">
      <c r="A209">
        <v>3510</v>
      </c>
      <c r="B209">
        <v>1</v>
      </c>
      <c r="C209" s="12">
        <v>0</v>
      </c>
      <c r="D209">
        <v>0</v>
      </c>
      <c r="E209">
        <v>980</v>
      </c>
      <c r="F209">
        <v>5</v>
      </c>
      <c r="G209">
        <v>3</v>
      </c>
      <c r="H209">
        <v>980</v>
      </c>
      <c r="I209">
        <v>1</v>
      </c>
      <c r="J209">
        <v>1</v>
      </c>
      <c r="K209" s="11">
        <v>44420.92</v>
      </c>
      <c r="L209" s="11">
        <f t="shared" si="20"/>
        <v>44420.92</v>
      </c>
    </row>
    <row r="210" spans="1:12" hidden="1" x14ac:dyDescent="0.25">
      <c r="A210">
        <v>3510</v>
      </c>
      <c r="B210">
        <v>1</v>
      </c>
      <c r="C210" s="12">
        <v>0</v>
      </c>
      <c r="D210">
        <v>0</v>
      </c>
      <c r="E210">
        <v>980</v>
      </c>
      <c r="F210">
        <v>5</v>
      </c>
      <c r="G210">
        <v>3</v>
      </c>
      <c r="H210">
        <v>980</v>
      </c>
      <c r="I210">
        <v>1</v>
      </c>
      <c r="J210">
        <v>3</v>
      </c>
      <c r="K210" s="11">
        <v>1105497.8</v>
      </c>
      <c r="L210" s="11">
        <f t="shared" si="20"/>
        <v>1105497.8</v>
      </c>
    </row>
    <row r="211" spans="1:12" hidden="1" x14ac:dyDescent="0.25">
      <c r="A211">
        <v>3510</v>
      </c>
      <c r="B211">
        <v>1</v>
      </c>
      <c r="C211" s="12">
        <v>0</v>
      </c>
      <c r="D211">
        <v>0</v>
      </c>
      <c r="E211">
        <v>980</v>
      </c>
      <c r="F211">
        <v>5</v>
      </c>
      <c r="G211">
        <v>3</v>
      </c>
      <c r="H211">
        <v>980</v>
      </c>
      <c r="I211">
        <v>1</v>
      </c>
      <c r="J211">
        <v>4</v>
      </c>
      <c r="K211" s="11">
        <v>315480.82</v>
      </c>
      <c r="L211" s="11">
        <f t="shared" si="20"/>
        <v>315480.82</v>
      </c>
    </row>
    <row r="212" spans="1:12" hidden="1" x14ac:dyDescent="0.25">
      <c r="A212">
        <v>3519</v>
      </c>
      <c r="B212">
        <v>1</v>
      </c>
      <c r="C212" s="12">
        <v>0</v>
      </c>
      <c r="D212">
        <v>0</v>
      </c>
      <c r="E212">
        <v>980</v>
      </c>
      <c r="F212">
        <v>5</v>
      </c>
      <c r="G212">
        <v>3</v>
      </c>
      <c r="H212">
        <v>980</v>
      </c>
      <c r="I212">
        <v>1</v>
      </c>
      <c r="J212">
        <v>3</v>
      </c>
      <c r="K212" s="11">
        <v>7490424.96</v>
      </c>
      <c r="L212" s="11">
        <f t="shared" si="20"/>
        <v>7490424.96</v>
      </c>
    </row>
    <row r="213" spans="1:12" hidden="1" x14ac:dyDescent="0.25">
      <c r="A213">
        <v>3519</v>
      </c>
      <c r="B213">
        <v>1</v>
      </c>
      <c r="C213" s="12">
        <v>0</v>
      </c>
      <c r="D213">
        <v>0</v>
      </c>
      <c r="E213">
        <v>980</v>
      </c>
      <c r="F213">
        <v>5</v>
      </c>
      <c r="G213">
        <v>3</v>
      </c>
      <c r="H213">
        <v>980</v>
      </c>
      <c r="I213">
        <v>1</v>
      </c>
      <c r="J213">
        <v>4</v>
      </c>
      <c r="K213" s="11">
        <v>7428125.2699999996</v>
      </c>
      <c r="L213" s="11">
        <f t="shared" si="20"/>
        <v>7428125.2699999996</v>
      </c>
    </row>
    <row r="214" spans="1:12" hidden="1" x14ac:dyDescent="0.25">
      <c r="A214">
        <v>3519</v>
      </c>
      <c r="B214">
        <v>1</v>
      </c>
      <c r="C214" s="12">
        <v>0</v>
      </c>
      <c r="D214">
        <v>0</v>
      </c>
      <c r="E214">
        <v>980</v>
      </c>
      <c r="F214">
        <v>5</v>
      </c>
      <c r="G214">
        <v>3</v>
      </c>
      <c r="H214">
        <v>980</v>
      </c>
      <c r="I214">
        <v>1</v>
      </c>
      <c r="J214">
        <v>5</v>
      </c>
      <c r="K214" s="11">
        <v>212620.76</v>
      </c>
      <c r="L214" s="11">
        <f t="shared" si="20"/>
        <v>212620.76</v>
      </c>
    </row>
    <row r="215" spans="1:12" hidden="1" x14ac:dyDescent="0.25">
      <c r="A215">
        <v>3519</v>
      </c>
      <c r="B215">
        <v>1</v>
      </c>
      <c r="C215" s="12">
        <v>0</v>
      </c>
      <c r="D215">
        <v>0</v>
      </c>
      <c r="E215">
        <v>980</v>
      </c>
      <c r="F215">
        <v>5</v>
      </c>
      <c r="G215">
        <v>3</v>
      </c>
      <c r="H215">
        <v>980</v>
      </c>
      <c r="I215">
        <v>1</v>
      </c>
      <c r="J215">
        <v>2</v>
      </c>
      <c r="K215" s="11">
        <v>8868.7000000000007</v>
      </c>
      <c r="L215" s="11">
        <f t="shared" si="20"/>
        <v>8868.7000000000007</v>
      </c>
    </row>
    <row r="216" spans="1:12" hidden="1" x14ac:dyDescent="0.25">
      <c r="A216">
        <v>3519</v>
      </c>
      <c r="B216">
        <v>1</v>
      </c>
      <c r="C216" s="12">
        <v>0</v>
      </c>
      <c r="D216">
        <v>0</v>
      </c>
      <c r="E216">
        <v>980</v>
      </c>
      <c r="F216">
        <v>5</v>
      </c>
      <c r="G216">
        <v>3</v>
      </c>
      <c r="H216">
        <v>980</v>
      </c>
      <c r="I216">
        <v>1</v>
      </c>
      <c r="J216">
        <v>1</v>
      </c>
      <c r="K216" s="11">
        <v>883624.02</v>
      </c>
      <c r="L216" s="11">
        <f t="shared" si="20"/>
        <v>883624.02</v>
      </c>
    </row>
    <row r="217" spans="1:12" hidden="1" x14ac:dyDescent="0.25">
      <c r="A217">
        <v>3520</v>
      </c>
      <c r="B217">
        <v>1</v>
      </c>
      <c r="C217" s="12">
        <v>0</v>
      </c>
      <c r="D217">
        <v>0</v>
      </c>
      <c r="E217">
        <v>980</v>
      </c>
      <c r="F217">
        <v>5</v>
      </c>
      <c r="G217">
        <v>3</v>
      </c>
      <c r="H217">
        <v>980</v>
      </c>
      <c r="I217">
        <v>1</v>
      </c>
      <c r="J217">
        <v>1</v>
      </c>
      <c r="K217" s="11">
        <v>1125.05</v>
      </c>
      <c r="L217" s="11">
        <f t="shared" si="20"/>
        <v>1125.05</v>
      </c>
    </row>
    <row r="218" spans="1:12" hidden="1" x14ac:dyDescent="0.25">
      <c r="A218">
        <v>3521</v>
      </c>
      <c r="B218">
        <v>1</v>
      </c>
      <c r="C218" s="12">
        <v>0</v>
      </c>
      <c r="D218">
        <v>0</v>
      </c>
      <c r="E218">
        <v>980</v>
      </c>
      <c r="F218">
        <v>5</v>
      </c>
      <c r="G218">
        <v>3</v>
      </c>
      <c r="H218">
        <v>980</v>
      </c>
      <c r="I218">
        <v>1</v>
      </c>
      <c r="J218">
        <v>1</v>
      </c>
      <c r="K218" s="11">
        <v>245480</v>
      </c>
      <c r="L218" s="11">
        <f t="shared" si="20"/>
        <v>245480</v>
      </c>
    </row>
    <row r="219" spans="1:12" hidden="1" x14ac:dyDescent="0.25">
      <c r="A219">
        <v>3522</v>
      </c>
      <c r="B219">
        <v>1</v>
      </c>
      <c r="C219" s="12">
        <v>0</v>
      </c>
      <c r="D219">
        <v>0</v>
      </c>
      <c r="E219">
        <v>980</v>
      </c>
      <c r="F219">
        <v>5</v>
      </c>
      <c r="G219">
        <v>3</v>
      </c>
      <c r="H219">
        <v>980</v>
      </c>
      <c r="I219">
        <v>1</v>
      </c>
      <c r="J219">
        <v>1</v>
      </c>
      <c r="K219" s="11">
        <v>6185.69</v>
      </c>
      <c r="L219" s="11">
        <f t="shared" si="20"/>
        <v>6185.69</v>
      </c>
    </row>
    <row r="220" spans="1:12" hidden="1" x14ac:dyDescent="0.25">
      <c r="A220">
        <v>3540</v>
      </c>
      <c r="B220">
        <v>1</v>
      </c>
      <c r="C220" s="12">
        <v>3</v>
      </c>
      <c r="D220">
        <v>9</v>
      </c>
      <c r="E220">
        <v>840</v>
      </c>
      <c r="F220">
        <v>5</v>
      </c>
      <c r="G220">
        <v>3</v>
      </c>
      <c r="H220">
        <v>840</v>
      </c>
      <c r="I220">
        <v>1</v>
      </c>
      <c r="J220">
        <v>1</v>
      </c>
      <c r="K220" s="11">
        <v>784074.51</v>
      </c>
      <c r="L220" s="11">
        <f t="shared" si="20"/>
        <v>784074.51</v>
      </c>
    </row>
    <row r="221" spans="1:12" hidden="1" x14ac:dyDescent="0.25">
      <c r="A221">
        <v>3542</v>
      </c>
      <c r="B221">
        <v>1</v>
      </c>
      <c r="C221" s="12">
        <v>1</v>
      </c>
      <c r="D221">
        <v>0</v>
      </c>
      <c r="E221">
        <v>980</v>
      </c>
      <c r="F221">
        <v>5</v>
      </c>
      <c r="G221">
        <v>3</v>
      </c>
      <c r="H221">
        <v>980</v>
      </c>
      <c r="I221">
        <v>1</v>
      </c>
      <c r="J221">
        <v>3</v>
      </c>
      <c r="K221" s="11">
        <v>108142.27</v>
      </c>
      <c r="L221" s="11">
        <f t="shared" si="20"/>
        <v>108142.27</v>
      </c>
    </row>
    <row r="222" spans="1:12" hidden="1" x14ac:dyDescent="0.25">
      <c r="A222">
        <v>3548</v>
      </c>
      <c r="B222">
        <v>1</v>
      </c>
      <c r="C222" s="12">
        <v>6</v>
      </c>
      <c r="D222">
        <v>0</v>
      </c>
      <c r="E222">
        <v>980</v>
      </c>
      <c r="F222">
        <v>5</v>
      </c>
      <c r="G222">
        <v>3</v>
      </c>
      <c r="H222">
        <v>980</v>
      </c>
      <c r="I222">
        <v>1</v>
      </c>
      <c r="J222">
        <v>3</v>
      </c>
      <c r="K222" s="11">
        <v>40000</v>
      </c>
      <c r="L222" s="11">
        <f t="shared" si="20"/>
        <v>40000</v>
      </c>
    </row>
    <row r="223" spans="1:12" hidden="1" x14ac:dyDescent="0.25">
      <c r="A223">
        <v>3548</v>
      </c>
      <c r="B223">
        <v>1</v>
      </c>
      <c r="C223" s="12">
        <v>6</v>
      </c>
      <c r="D223">
        <v>0</v>
      </c>
      <c r="E223">
        <v>980</v>
      </c>
      <c r="F223">
        <v>5</v>
      </c>
      <c r="G223">
        <v>3</v>
      </c>
      <c r="H223">
        <v>980</v>
      </c>
      <c r="I223">
        <v>2</v>
      </c>
      <c r="J223">
        <v>3</v>
      </c>
      <c r="K223" s="11">
        <v>1351664.32</v>
      </c>
      <c r="L223" s="11">
        <f t="shared" si="20"/>
        <v>1351664.32</v>
      </c>
    </row>
    <row r="224" spans="1:12" hidden="1" x14ac:dyDescent="0.25">
      <c r="A224">
        <v>3550</v>
      </c>
      <c r="B224">
        <v>1</v>
      </c>
      <c r="C224" s="12">
        <v>0</v>
      </c>
      <c r="D224">
        <v>0</v>
      </c>
      <c r="E224">
        <v>980</v>
      </c>
      <c r="F224">
        <v>5</v>
      </c>
      <c r="G224">
        <v>3</v>
      </c>
      <c r="H224">
        <v>980</v>
      </c>
      <c r="I224">
        <v>1</v>
      </c>
      <c r="J224">
        <v>1</v>
      </c>
      <c r="K224" s="11">
        <v>9300</v>
      </c>
      <c r="L224" s="11">
        <f t="shared" si="20"/>
        <v>9300</v>
      </c>
    </row>
    <row r="225" spans="1:13" hidden="1" x14ac:dyDescent="0.25">
      <c r="A225">
        <v>3551</v>
      </c>
      <c r="B225">
        <v>1</v>
      </c>
      <c r="C225" s="12">
        <v>0</v>
      </c>
      <c r="D225">
        <v>0</v>
      </c>
      <c r="E225">
        <v>980</v>
      </c>
      <c r="F225">
        <v>5</v>
      </c>
      <c r="G225">
        <v>3</v>
      </c>
      <c r="H225">
        <v>980</v>
      </c>
      <c r="I225">
        <v>1</v>
      </c>
      <c r="J225">
        <v>5</v>
      </c>
      <c r="K225" s="11">
        <v>69</v>
      </c>
      <c r="L225" s="11">
        <f t="shared" si="20"/>
        <v>69</v>
      </c>
    </row>
    <row r="226" spans="1:13" hidden="1" x14ac:dyDescent="0.25">
      <c r="A226">
        <v>3552</v>
      </c>
      <c r="B226">
        <v>1</v>
      </c>
      <c r="C226" s="12">
        <v>0</v>
      </c>
      <c r="D226">
        <v>0</v>
      </c>
      <c r="E226">
        <v>980</v>
      </c>
      <c r="F226">
        <v>5</v>
      </c>
      <c r="G226">
        <v>3</v>
      </c>
      <c r="H226">
        <v>980</v>
      </c>
      <c r="I226">
        <v>1</v>
      </c>
      <c r="J226">
        <v>1</v>
      </c>
      <c r="K226" s="11">
        <v>455597</v>
      </c>
      <c r="L226" s="11">
        <f t="shared" si="20"/>
        <v>455597</v>
      </c>
    </row>
    <row r="227" spans="1:13" hidden="1" x14ac:dyDescent="0.25">
      <c r="A227">
        <v>3570</v>
      </c>
      <c r="B227">
        <v>1</v>
      </c>
      <c r="C227" s="12">
        <v>1</v>
      </c>
      <c r="D227">
        <v>3</v>
      </c>
      <c r="E227">
        <v>980</v>
      </c>
      <c r="F227">
        <v>5</v>
      </c>
      <c r="G227">
        <v>3</v>
      </c>
      <c r="H227">
        <v>980</v>
      </c>
      <c r="I227">
        <v>2</v>
      </c>
      <c r="J227">
        <v>4</v>
      </c>
      <c r="K227" s="11">
        <v>288</v>
      </c>
      <c r="L227" s="11">
        <f t="shared" si="20"/>
        <v>288</v>
      </c>
      <c r="M227">
        <v>33</v>
      </c>
    </row>
    <row r="228" spans="1:13" hidden="1" x14ac:dyDescent="0.25">
      <c r="A228">
        <v>3570</v>
      </c>
      <c r="B228">
        <v>1</v>
      </c>
      <c r="C228" s="12">
        <v>1</v>
      </c>
      <c r="D228">
        <v>3</v>
      </c>
      <c r="E228">
        <v>980</v>
      </c>
      <c r="F228">
        <v>5</v>
      </c>
      <c r="G228">
        <v>3</v>
      </c>
      <c r="H228">
        <v>980</v>
      </c>
      <c r="I228">
        <v>2</v>
      </c>
      <c r="J228">
        <v>3</v>
      </c>
      <c r="K228" s="11">
        <v>1401.95</v>
      </c>
      <c r="L228" s="11">
        <f t="shared" si="20"/>
        <v>1401.95</v>
      </c>
      <c r="M228">
        <v>33</v>
      </c>
    </row>
    <row r="229" spans="1:13" hidden="1" x14ac:dyDescent="0.25">
      <c r="A229">
        <v>3570</v>
      </c>
      <c r="B229">
        <v>1</v>
      </c>
      <c r="C229" s="12">
        <v>1</v>
      </c>
      <c r="D229">
        <v>3</v>
      </c>
      <c r="E229">
        <v>980</v>
      </c>
      <c r="F229">
        <v>5</v>
      </c>
      <c r="G229">
        <v>3</v>
      </c>
      <c r="H229">
        <v>980</v>
      </c>
      <c r="I229">
        <v>1</v>
      </c>
      <c r="J229">
        <v>5</v>
      </c>
      <c r="K229" s="11">
        <v>93.85</v>
      </c>
      <c r="L229" s="11">
        <f t="shared" si="20"/>
        <v>93.85</v>
      </c>
      <c r="M229">
        <v>32</v>
      </c>
    </row>
    <row r="230" spans="1:13" hidden="1" x14ac:dyDescent="0.25">
      <c r="A230">
        <v>3570</v>
      </c>
      <c r="B230">
        <v>1</v>
      </c>
      <c r="C230" s="12">
        <v>1</v>
      </c>
      <c r="D230">
        <v>3</v>
      </c>
      <c r="E230">
        <v>980</v>
      </c>
      <c r="F230">
        <v>5</v>
      </c>
      <c r="G230">
        <v>3</v>
      </c>
      <c r="H230">
        <v>980</v>
      </c>
      <c r="I230">
        <v>1</v>
      </c>
      <c r="J230">
        <v>4</v>
      </c>
      <c r="K230" s="11">
        <v>4361.6899999999996</v>
      </c>
      <c r="L230" s="11">
        <f t="shared" si="20"/>
        <v>4361.6899999999996</v>
      </c>
      <c r="M230">
        <v>32</v>
      </c>
    </row>
    <row r="231" spans="1:13" hidden="1" x14ac:dyDescent="0.25">
      <c r="A231">
        <v>3570</v>
      </c>
      <c r="B231">
        <v>1</v>
      </c>
      <c r="C231" s="12">
        <v>1</v>
      </c>
      <c r="D231">
        <v>2</v>
      </c>
      <c r="E231">
        <v>980</v>
      </c>
      <c r="F231">
        <v>5</v>
      </c>
      <c r="G231">
        <v>3</v>
      </c>
      <c r="H231">
        <v>980</v>
      </c>
      <c r="I231">
        <v>1</v>
      </c>
      <c r="J231">
        <v>5</v>
      </c>
      <c r="K231" s="11">
        <v>268.19</v>
      </c>
      <c r="L231" s="11">
        <f t="shared" si="20"/>
        <v>268.19</v>
      </c>
    </row>
    <row r="232" spans="1:13" hidden="1" x14ac:dyDescent="0.25">
      <c r="A232">
        <v>3570</v>
      </c>
      <c r="B232">
        <v>1</v>
      </c>
      <c r="C232" s="12">
        <v>1</v>
      </c>
      <c r="D232">
        <v>2</v>
      </c>
      <c r="E232">
        <v>980</v>
      </c>
      <c r="F232">
        <v>5</v>
      </c>
      <c r="G232">
        <v>3</v>
      </c>
      <c r="H232">
        <v>980</v>
      </c>
      <c r="I232">
        <v>1</v>
      </c>
      <c r="J232">
        <v>4</v>
      </c>
      <c r="K232" s="11">
        <v>5134.45</v>
      </c>
      <c r="L232" s="11">
        <f t="shared" si="20"/>
        <v>5134.45</v>
      </c>
    </row>
    <row r="233" spans="1:13" hidden="1" x14ac:dyDescent="0.25">
      <c r="A233">
        <v>3570</v>
      </c>
      <c r="B233">
        <v>1</v>
      </c>
      <c r="C233" s="12">
        <v>1</v>
      </c>
      <c r="D233">
        <v>2</v>
      </c>
      <c r="E233">
        <v>980</v>
      </c>
      <c r="F233">
        <v>5</v>
      </c>
      <c r="G233">
        <v>3</v>
      </c>
      <c r="H233">
        <v>980</v>
      </c>
      <c r="I233">
        <v>1</v>
      </c>
      <c r="J233">
        <v>3</v>
      </c>
      <c r="K233" s="11">
        <v>34222.410000000003</v>
      </c>
      <c r="L233" s="11">
        <f t="shared" si="20"/>
        <v>34222.410000000003</v>
      </c>
    </row>
    <row r="234" spans="1:13" hidden="1" x14ac:dyDescent="0.25">
      <c r="A234">
        <v>3570</v>
      </c>
      <c r="B234">
        <v>1</v>
      </c>
      <c r="C234" s="12">
        <v>1</v>
      </c>
      <c r="D234">
        <v>2</v>
      </c>
      <c r="E234">
        <v>980</v>
      </c>
      <c r="F234">
        <v>5</v>
      </c>
      <c r="G234">
        <v>3</v>
      </c>
      <c r="H234">
        <v>980</v>
      </c>
      <c r="I234">
        <v>1</v>
      </c>
      <c r="J234">
        <v>2</v>
      </c>
      <c r="K234" s="11">
        <v>237</v>
      </c>
      <c r="L234" s="11">
        <f t="shared" si="20"/>
        <v>237</v>
      </c>
    </row>
    <row r="235" spans="1:13" hidden="1" x14ac:dyDescent="0.25">
      <c r="A235">
        <v>3570</v>
      </c>
      <c r="B235">
        <v>1</v>
      </c>
      <c r="C235" s="12">
        <v>1</v>
      </c>
      <c r="D235">
        <v>2</v>
      </c>
      <c r="E235">
        <v>980</v>
      </c>
      <c r="F235">
        <v>5</v>
      </c>
      <c r="G235">
        <v>3</v>
      </c>
      <c r="H235">
        <v>980</v>
      </c>
      <c r="I235">
        <v>1</v>
      </c>
      <c r="J235">
        <v>1</v>
      </c>
      <c r="K235" s="11">
        <v>717.23</v>
      </c>
      <c r="L235" s="11">
        <f t="shared" si="20"/>
        <v>717.23</v>
      </c>
    </row>
    <row r="236" spans="1:13" hidden="1" x14ac:dyDescent="0.25">
      <c r="A236">
        <v>3570</v>
      </c>
      <c r="B236">
        <v>1</v>
      </c>
      <c r="C236" s="12">
        <v>1</v>
      </c>
      <c r="D236">
        <v>3</v>
      </c>
      <c r="E236">
        <v>980</v>
      </c>
      <c r="F236">
        <v>5</v>
      </c>
      <c r="G236">
        <v>3</v>
      </c>
      <c r="H236">
        <v>980</v>
      </c>
      <c r="I236">
        <v>1</v>
      </c>
      <c r="J236">
        <v>3</v>
      </c>
      <c r="K236" s="11">
        <v>57994.87</v>
      </c>
      <c r="L236" s="11">
        <f t="shared" si="20"/>
        <v>57994.87</v>
      </c>
      <c r="M236">
        <v>32</v>
      </c>
    </row>
    <row r="237" spans="1:13" hidden="1" x14ac:dyDescent="0.25">
      <c r="A237">
        <v>3578</v>
      </c>
      <c r="B237">
        <v>1</v>
      </c>
      <c r="C237" s="12">
        <v>1</v>
      </c>
      <c r="D237">
        <v>2</v>
      </c>
      <c r="E237">
        <v>980</v>
      </c>
      <c r="F237">
        <v>5</v>
      </c>
      <c r="G237">
        <v>3</v>
      </c>
      <c r="H237">
        <v>980</v>
      </c>
      <c r="I237">
        <v>1</v>
      </c>
      <c r="J237">
        <v>3</v>
      </c>
      <c r="K237" s="11">
        <v>1726511</v>
      </c>
      <c r="L237" s="11">
        <f t="shared" si="20"/>
        <v>1726511</v>
      </c>
    </row>
    <row r="238" spans="1:13" hidden="1" x14ac:dyDescent="0.25">
      <c r="A238">
        <v>3578</v>
      </c>
      <c r="B238">
        <v>1</v>
      </c>
      <c r="C238" s="12">
        <v>1</v>
      </c>
      <c r="D238">
        <v>2</v>
      </c>
      <c r="E238">
        <v>980</v>
      </c>
      <c r="F238">
        <v>5</v>
      </c>
      <c r="G238">
        <v>3</v>
      </c>
      <c r="H238">
        <v>980</v>
      </c>
      <c r="I238">
        <v>1</v>
      </c>
      <c r="J238">
        <v>4</v>
      </c>
      <c r="K238" s="11">
        <v>8781.5</v>
      </c>
      <c r="L238" s="11">
        <f t="shared" si="20"/>
        <v>8781.5</v>
      </c>
    </row>
    <row r="239" spans="1:13" hidden="1" x14ac:dyDescent="0.25">
      <c r="A239">
        <v>3578</v>
      </c>
      <c r="B239">
        <v>1</v>
      </c>
      <c r="C239" s="12">
        <v>1</v>
      </c>
      <c r="D239">
        <v>3</v>
      </c>
      <c r="E239">
        <v>980</v>
      </c>
      <c r="F239">
        <v>5</v>
      </c>
      <c r="G239">
        <v>3</v>
      </c>
      <c r="H239">
        <v>980</v>
      </c>
      <c r="I239">
        <v>1</v>
      </c>
      <c r="J239">
        <v>3</v>
      </c>
      <c r="K239" s="11">
        <v>1507743.9</v>
      </c>
      <c r="L239" s="11">
        <f t="shared" si="20"/>
        <v>1507743.9</v>
      </c>
      <c r="M239">
        <v>32</v>
      </c>
    </row>
    <row r="240" spans="1:13" hidden="1" x14ac:dyDescent="0.25">
      <c r="A240">
        <v>3590</v>
      </c>
      <c r="B240">
        <v>2</v>
      </c>
      <c r="C240" s="12">
        <v>0</v>
      </c>
      <c r="D240">
        <v>0</v>
      </c>
      <c r="E240">
        <v>980</v>
      </c>
      <c r="F240">
        <v>5</v>
      </c>
      <c r="G240">
        <v>3</v>
      </c>
      <c r="H240">
        <v>980</v>
      </c>
      <c r="I240">
        <v>1</v>
      </c>
      <c r="J240">
        <v>1</v>
      </c>
      <c r="K240" s="11">
        <v>206135.92</v>
      </c>
      <c r="L240" s="11">
        <f t="shared" ref="L240:L262" si="23">K240*-1</f>
        <v>-206135.92</v>
      </c>
    </row>
    <row r="241" spans="1:13" hidden="1" x14ac:dyDescent="0.25">
      <c r="A241">
        <v>3590</v>
      </c>
      <c r="B241">
        <v>2</v>
      </c>
      <c r="C241" s="12">
        <v>0</v>
      </c>
      <c r="D241">
        <v>0</v>
      </c>
      <c r="E241">
        <v>980</v>
      </c>
      <c r="F241">
        <v>5</v>
      </c>
      <c r="G241">
        <v>3</v>
      </c>
      <c r="H241">
        <v>980</v>
      </c>
      <c r="I241">
        <v>1</v>
      </c>
      <c r="J241">
        <v>2</v>
      </c>
      <c r="K241" s="11">
        <v>455.63</v>
      </c>
      <c r="L241" s="11">
        <f t="shared" si="23"/>
        <v>-455.63</v>
      </c>
    </row>
    <row r="242" spans="1:13" hidden="1" x14ac:dyDescent="0.25">
      <c r="A242">
        <v>3590</v>
      </c>
      <c r="B242">
        <v>2</v>
      </c>
      <c r="C242" s="12">
        <v>0</v>
      </c>
      <c r="D242">
        <v>0</v>
      </c>
      <c r="E242">
        <v>980</v>
      </c>
      <c r="F242">
        <v>5</v>
      </c>
      <c r="G242">
        <v>3</v>
      </c>
      <c r="H242">
        <v>980</v>
      </c>
      <c r="I242">
        <v>1</v>
      </c>
      <c r="J242">
        <v>3</v>
      </c>
      <c r="K242" s="11">
        <v>1404025.13</v>
      </c>
      <c r="L242" s="11">
        <f t="shared" si="23"/>
        <v>-1404025.13</v>
      </c>
    </row>
    <row r="243" spans="1:13" hidden="1" x14ac:dyDescent="0.25">
      <c r="A243">
        <v>3590</v>
      </c>
      <c r="B243">
        <v>2</v>
      </c>
      <c r="C243" s="12">
        <v>0</v>
      </c>
      <c r="D243">
        <v>0</v>
      </c>
      <c r="E243">
        <v>980</v>
      </c>
      <c r="F243">
        <v>5</v>
      </c>
      <c r="G243">
        <v>3</v>
      </c>
      <c r="H243">
        <v>980</v>
      </c>
      <c r="I243">
        <v>1</v>
      </c>
      <c r="J243">
        <v>4</v>
      </c>
      <c r="K243" s="11">
        <v>788280.64</v>
      </c>
      <c r="L243" s="11">
        <f t="shared" si="23"/>
        <v>-788280.64</v>
      </c>
    </row>
    <row r="244" spans="1:13" hidden="1" x14ac:dyDescent="0.25">
      <c r="A244">
        <v>3590</v>
      </c>
      <c r="B244">
        <v>2</v>
      </c>
      <c r="C244" s="12">
        <v>0</v>
      </c>
      <c r="D244">
        <v>0</v>
      </c>
      <c r="E244">
        <v>980</v>
      </c>
      <c r="F244">
        <v>5</v>
      </c>
      <c r="G244">
        <v>3</v>
      </c>
      <c r="H244">
        <v>980</v>
      </c>
      <c r="I244">
        <v>1</v>
      </c>
      <c r="J244">
        <v>5</v>
      </c>
      <c r="K244" s="11">
        <v>1.1499999999999999</v>
      </c>
      <c r="L244" s="11">
        <f t="shared" si="23"/>
        <v>-1.1499999999999999</v>
      </c>
    </row>
    <row r="245" spans="1:13" hidden="1" x14ac:dyDescent="0.25">
      <c r="A245">
        <v>3599</v>
      </c>
      <c r="B245">
        <v>2</v>
      </c>
      <c r="C245" s="12">
        <v>1</v>
      </c>
      <c r="D245">
        <v>2</v>
      </c>
      <c r="E245">
        <v>980</v>
      </c>
      <c r="F245">
        <v>5</v>
      </c>
      <c r="G245">
        <v>3</v>
      </c>
      <c r="H245">
        <v>980</v>
      </c>
      <c r="I245">
        <v>1</v>
      </c>
      <c r="J245">
        <v>2</v>
      </c>
      <c r="K245" s="11">
        <v>11.19</v>
      </c>
      <c r="L245" s="11">
        <f t="shared" si="23"/>
        <v>-11.19</v>
      </c>
    </row>
    <row r="246" spans="1:13" hidden="1" x14ac:dyDescent="0.25">
      <c r="A246">
        <v>3599</v>
      </c>
      <c r="B246">
        <v>2</v>
      </c>
      <c r="C246" s="12">
        <v>1</v>
      </c>
      <c r="D246">
        <v>2</v>
      </c>
      <c r="E246">
        <v>980</v>
      </c>
      <c r="F246">
        <v>5</v>
      </c>
      <c r="G246">
        <v>3</v>
      </c>
      <c r="H246">
        <v>980</v>
      </c>
      <c r="I246">
        <v>1</v>
      </c>
      <c r="J246">
        <v>1</v>
      </c>
      <c r="K246" s="11">
        <v>10055.25</v>
      </c>
      <c r="L246" s="11">
        <f t="shared" si="23"/>
        <v>-10055.25</v>
      </c>
    </row>
    <row r="247" spans="1:13" hidden="1" x14ac:dyDescent="0.25">
      <c r="A247">
        <v>3599</v>
      </c>
      <c r="B247">
        <v>2</v>
      </c>
      <c r="C247" s="12">
        <v>1</v>
      </c>
      <c r="D247">
        <v>2</v>
      </c>
      <c r="E247">
        <v>980</v>
      </c>
      <c r="F247">
        <v>5</v>
      </c>
      <c r="G247">
        <v>3</v>
      </c>
      <c r="H247">
        <v>980</v>
      </c>
      <c r="I247">
        <v>1</v>
      </c>
      <c r="J247">
        <v>3</v>
      </c>
      <c r="K247" s="11">
        <v>424314.8</v>
      </c>
      <c r="L247" s="11">
        <f t="shared" si="23"/>
        <v>-424314.8</v>
      </c>
    </row>
    <row r="248" spans="1:13" hidden="1" x14ac:dyDescent="0.25">
      <c r="A248">
        <v>3599</v>
      </c>
      <c r="B248">
        <v>2</v>
      </c>
      <c r="C248" s="12">
        <v>1</v>
      </c>
      <c r="D248">
        <v>3</v>
      </c>
      <c r="E248">
        <v>980</v>
      </c>
      <c r="F248">
        <v>5</v>
      </c>
      <c r="G248">
        <v>3</v>
      </c>
      <c r="H248">
        <v>980</v>
      </c>
      <c r="I248">
        <v>2</v>
      </c>
      <c r="J248">
        <v>3</v>
      </c>
      <c r="K248" s="11">
        <v>25566.66</v>
      </c>
      <c r="L248" s="11">
        <f t="shared" si="23"/>
        <v>-25566.66</v>
      </c>
      <c r="M248">
        <v>34</v>
      </c>
    </row>
    <row r="249" spans="1:13" hidden="1" x14ac:dyDescent="0.25">
      <c r="A249">
        <v>3599</v>
      </c>
      <c r="B249">
        <v>2</v>
      </c>
      <c r="C249" s="12">
        <v>1</v>
      </c>
      <c r="D249">
        <v>3</v>
      </c>
      <c r="E249">
        <v>980</v>
      </c>
      <c r="F249">
        <v>5</v>
      </c>
      <c r="G249">
        <v>3</v>
      </c>
      <c r="H249">
        <v>980</v>
      </c>
      <c r="I249">
        <v>1</v>
      </c>
      <c r="J249">
        <v>5</v>
      </c>
      <c r="K249" s="11">
        <v>64.06</v>
      </c>
      <c r="L249" s="11">
        <f t="shared" si="23"/>
        <v>-64.06</v>
      </c>
      <c r="M249">
        <v>34</v>
      </c>
    </row>
    <row r="250" spans="1:13" hidden="1" x14ac:dyDescent="0.25">
      <c r="A250">
        <v>3599</v>
      </c>
      <c r="B250">
        <v>2</v>
      </c>
      <c r="C250" s="12">
        <v>1</v>
      </c>
      <c r="D250">
        <v>3</v>
      </c>
      <c r="E250">
        <v>980</v>
      </c>
      <c r="F250">
        <v>5</v>
      </c>
      <c r="G250">
        <v>3</v>
      </c>
      <c r="H250">
        <v>980</v>
      </c>
      <c r="I250">
        <v>1</v>
      </c>
      <c r="J250">
        <v>4</v>
      </c>
      <c r="K250" s="11">
        <v>3325.72</v>
      </c>
      <c r="L250" s="11">
        <f t="shared" si="23"/>
        <v>-3325.72</v>
      </c>
      <c r="M250">
        <v>34</v>
      </c>
    </row>
    <row r="251" spans="1:13" hidden="1" x14ac:dyDescent="0.25">
      <c r="A251">
        <v>3599</v>
      </c>
      <c r="B251">
        <v>2</v>
      </c>
      <c r="C251" s="12">
        <v>1</v>
      </c>
      <c r="D251">
        <v>2</v>
      </c>
      <c r="E251">
        <v>980</v>
      </c>
      <c r="F251">
        <v>5</v>
      </c>
      <c r="G251">
        <v>3</v>
      </c>
      <c r="H251">
        <v>980</v>
      </c>
      <c r="I251">
        <v>1</v>
      </c>
      <c r="J251">
        <v>4</v>
      </c>
      <c r="K251" s="11">
        <v>327.83</v>
      </c>
      <c r="L251" s="11">
        <f t="shared" si="23"/>
        <v>-327.83</v>
      </c>
    </row>
    <row r="252" spans="1:13" hidden="1" x14ac:dyDescent="0.25">
      <c r="A252">
        <v>3599</v>
      </c>
      <c r="B252">
        <v>2</v>
      </c>
      <c r="C252" s="12">
        <v>1</v>
      </c>
      <c r="D252">
        <v>2</v>
      </c>
      <c r="E252">
        <v>980</v>
      </c>
      <c r="F252">
        <v>5</v>
      </c>
      <c r="G252">
        <v>3</v>
      </c>
      <c r="H252">
        <v>980</v>
      </c>
      <c r="I252">
        <v>1</v>
      </c>
      <c r="J252">
        <v>5</v>
      </c>
      <c r="K252" s="11">
        <v>6.66</v>
      </c>
      <c r="L252" s="11">
        <f t="shared" si="23"/>
        <v>-6.66</v>
      </c>
    </row>
    <row r="253" spans="1:13" hidden="1" x14ac:dyDescent="0.25">
      <c r="A253">
        <v>3599</v>
      </c>
      <c r="B253">
        <v>2</v>
      </c>
      <c r="C253" s="12">
        <v>1</v>
      </c>
      <c r="D253">
        <v>3</v>
      </c>
      <c r="E253">
        <v>980</v>
      </c>
      <c r="F253">
        <v>5</v>
      </c>
      <c r="G253">
        <v>3</v>
      </c>
      <c r="H253">
        <v>980</v>
      </c>
      <c r="I253">
        <v>1</v>
      </c>
      <c r="J253">
        <v>3</v>
      </c>
      <c r="K253" s="11">
        <v>826687.72</v>
      </c>
      <c r="L253" s="11">
        <f t="shared" si="23"/>
        <v>-826687.72</v>
      </c>
      <c r="M253">
        <v>34</v>
      </c>
    </row>
    <row r="254" spans="1:13" hidden="1" x14ac:dyDescent="0.25">
      <c r="A254">
        <v>3690</v>
      </c>
      <c r="B254">
        <v>2</v>
      </c>
      <c r="C254" s="12">
        <v>2</v>
      </c>
      <c r="D254">
        <v>0</v>
      </c>
      <c r="E254">
        <v>980</v>
      </c>
      <c r="F254">
        <v>5</v>
      </c>
      <c r="G254">
        <v>3</v>
      </c>
      <c r="H254">
        <v>980</v>
      </c>
      <c r="I254">
        <v>1</v>
      </c>
      <c r="J254">
        <v>3</v>
      </c>
      <c r="K254" s="11">
        <v>417788.92</v>
      </c>
      <c r="L254" s="11">
        <f t="shared" si="23"/>
        <v>-417788.92</v>
      </c>
    </row>
    <row r="255" spans="1:13" hidden="1" x14ac:dyDescent="0.25">
      <c r="A255">
        <v>3690</v>
      </c>
      <c r="B255">
        <v>2</v>
      </c>
      <c r="C255" s="12">
        <v>2</v>
      </c>
      <c r="D255">
        <v>0</v>
      </c>
      <c r="E255">
        <v>980</v>
      </c>
      <c r="F255">
        <v>5</v>
      </c>
      <c r="G255">
        <v>3</v>
      </c>
      <c r="H255">
        <v>980</v>
      </c>
      <c r="I255">
        <v>1</v>
      </c>
      <c r="J255">
        <v>1</v>
      </c>
      <c r="K255" s="11">
        <v>579.21</v>
      </c>
      <c r="L255" s="11">
        <f t="shared" si="23"/>
        <v>-579.21</v>
      </c>
    </row>
    <row r="256" spans="1:13" hidden="1" x14ac:dyDescent="0.25">
      <c r="A256">
        <v>3690</v>
      </c>
      <c r="B256">
        <v>2</v>
      </c>
      <c r="C256" s="12">
        <v>2</v>
      </c>
      <c r="D256">
        <v>0</v>
      </c>
      <c r="E256">
        <v>840</v>
      </c>
      <c r="F256">
        <v>5</v>
      </c>
      <c r="G256">
        <v>3</v>
      </c>
      <c r="H256">
        <v>840</v>
      </c>
      <c r="I256">
        <v>1</v>
      </c>
      <c r="J256">
        <v>3</v>
      </c>
      <c r="K256" s="11">
        <v>1795.27</v>
      </c>
      <c r="L256" s="11">
        <f t="shared" si="23"/>
        <v>-1795.27</v>
      </c>
    </row>
    <row r="257" spans="1:12" hidden="1" x14ac:dyDescent="0.25">
      <c r="A257">
        <v>3690</v>
      </c>
      <c r="B257">
        <v>2</v>
      </c>
      <c r="C257" s="12">
        <v>2</v>
      </c>
      <c r="D257">
        <v>0</v>
      </c>
      <c r="E257">
        <v>980</v>
      </c>
      <c r="F257">
        <v>5</v>
      </c>
      <c r="G257">
        <v>3</v>
      </c>
      <c r="H257">
        <v>980</v>
      </c>
      <c r="I257">
        <v>1</v>
      </c>
      <c r="J257">
        <v>4</v>
      </c>
      <c r="K257" s="11">
        <v>9495.74</v>
      </c>
      <c r="L257" s="11">
        <f t="shared" si="23"/>
        <v>-9495.74</v>
      </c>
    </row>
    <row r="258" spans="1:12" hidden="1" x14ac:dyDescent="0.25">
      <c r="A258">
        <v>3692</v>
      </c>
      <c r="B258">
        <v>2</v>
      </c>
      <c r="C258" s="12">
        <v>4</v>
      </c>
      <c r="D258">
        <v>0</v>
      </c>
      <c r="E258">
        <v>980</v>
      </c>
      <c r="F258">
        <v>5</v>
      </c>
      <c r="G258">
        <v>3</v>
      </c>
      <c r="H258">
        <v>980</v>
      </c>
      <c r="I258">
        <v>1</v>
      </c>
      <c r="J258">
        <v>3</v>
      </c>
      <c r="K258" s="11">
        <v>16035.29</v>
      </c>
      <c r="L258" s="11">
        <f t="shared" si="23"/>
        <v>-16035.29</v>
      </c>
    </row>
    <row r="259" spans="1:12" hidden="1" x14ac:dyDescent="0.25">
      <c r="A259">
        <v>3692</v>
      </c>
      <c r="B259">
        <v>2</v>
      </c>
      <c r="C259" s="12">
        <v>4</v>
      </c>
      <c r="D259">
        <v>0</v>
      </c>
      <c r="E259">
        <v>980</v>
      </c>
      <c r="F259">
        <v>5</v>
      </c>
      <c r="G259">
        <v>3</v>
      </c>
      <c r="H259">
        <v>980</v>
      </c>
      <c r="I259">
        <v>1</v>
      </c>
      <c r="J259">
        <v>5</v>
      </c>
      <c r="K259" s="11">
        <v>18640.82</v>
      </c>
      <c r="L259" s="11">
        <f t="shared" si="23"/>
        <v>-18640.82</v>
      </c>
    </row>
    <row r="260" spans="1:12" hidden="1" x14ac:dyDescent="0.25">
      <c r="A260">
        <v>3692</v>
      </c>
      <c r="B260">
        <v>2</v>
      </c>
      <c r="C260" s="12">
        <v>4</v>
      </c>
      <c r="D260">
        <v>0</v>
      </c>
      <c r="E260">
        <v>980</v>
      </c>
      <c r="F260">
        <v>9</v>
      </c>
      <c r="G260">
        <v>3</v>
      </c>
      <c r="H260">
        <v>980</v>
      </c>
      <c r="I260">
        <v>2</v>
      </c>
      <c r="J260">
        <v>5</v>
      </c>
      <c r="K260" s="11">
        <v>65.87</v>
      </c>
      <c r="L260" s="11">
        <f t="shared" si="23"/>
        <v>-65.87</v>
      </c>
    </row>
    <row r="261" spans="1:12" hidden="1" x14ac:dyDescent="0.25">
      <c r="A261">
        <v>3692</v>
      </c>
      <c r="B261">
        <v>2</v>
      </c>
      <c r="C261" s="12">
        <v>4</v>
      </c>
      <c r="D261">
        <v>0</v>
      </c>
      <c r="E261">
        <v>978</v>
      </c>
      <c r="F261">
        <v>5</v>
      </c>
      <c r="G261">
        <v>3</v>
      </c>
      <c r="H261">
        <v>978</v>
      </c>
      <c r="I261">
        <v>1</v>
      </c>
      <c r="J261">
        <v>3</v>
      </c>
      <c r="K261" s="11">
        <v>903827.14</v>
      </c>
      <c r="L261" s="11">
        <f t="shared" si="23"/>
        <v>-903827.14</v>
      </c>
    </row>
    <row r="262" spans="1:12" hidden="1" x14ac:dyDescent="0.25">
      <c r="A262">
        <v>3692</v>
      </c>
      <c r="B262">
        <v>2</v>
      </c>
      <c r="C262" s="12">
        <v>4</v>
      </c>
      <c r="D262">
        <v>0</v>
      </c>
      <c r="E262">
        <v>978</v>
      </c>
      <c r="F262">
        <v>9</v>
      </c>
      <c r="G262">
        <v>3</v>
      </c>
      <c r="H262">
        <v>978</v>
      </c>
      <c r="I262">
        <v>2</v>
      </c>
      <c r="J262">
        <v>3</v>
      </c>
      <c r="K262" s="11">
        <v>323694.46000000002</v>
      </c>
      <c r="L262" s="11">
        <f t="shared" si="23"/>
        <v>-323694.46000000002</v>
      </c>
    </row>
    <row r="263" spans="1:12" hidden="1" x14ac:dyDescent="0.25">
      <c r="A263">
        <v>3739</v>
      </c>
      <c r="B263">
        <v>1</v>
      </c>
      <c r="C263" s="12">
        <v>0</v>
      </c>
      <c r="D263">
        <v>0</v>
      </c>
      <c r="E263">
        <v>840</v>
      </c>
      <c r="F263">
        <v>5</v>
      </c>
      <c r="G263">
        <v>3</v>
      </c>
      <c r="H263">
        <v>840</v>
      </c>
      <c r="I263">
        <v>1</v>
      </c>
      <c r="J263">
        <v>1</v>
      </c>
      <c r="K263" s="11">
        <v>1031153.64</v>
      </c>
      <c r="L263" s="11">
        <f t="shared" ref="L263:L316" si="24">K263*1</f>
        <v>1031153.64</v>
      </c>
    </row>
    <row r="264" spans="1:12" hidden="1" x14ac:dyDescent="0.25">
      <c r="A264">
        <v>3739</v>
      </c>
      <c r="B264">
        <v>1</v>
      </c>
      <c r="C264" s="12">
        <v>0</v>
      </c>
      <c r="D264">
        <v>0</v>
      </c>
      <c r="E264">
        <v>980</v>
      </c>
      <c r="F264">
        <v>5</v>
      </c>
      <c r="G264">
        <v>3</v>
      </c>
      <c r="H264">
        <v>980</v>
      </c>
      <c r="I264">
        <v>1</v>
      </c>
      <c r="J264">
        <v>1</v>
      </c>
      <c r="K264" s="11">
        <v>117090.93</v>
      </c>
      <c r="L264" s="11">
        <f t="shared" si="24"/>
        <v>117090.93</v>
      </c>
    </row>
    <row r="265" spans="1:12" hidden="1" x14ac:dyDescent="0.25">
      <c r="A265">
        <v>3739</v>
      </c>
      <c r="B265">
        <v>2</v>
      </c>
      <c r="C265" s="12">
        <v>0</v>
      </c>
      <c r="D265">
        <v>0</v>
      </c>
      <c r="E265">
        <v>980</v>
      </c>
      <c r="F265">
        <v>5</v>
      </c>
      <c r="G265">
        <v>3</v>
      </c>
      <c r="H265">
        <v>980</v>
      </c>
      <c r="I265">
        <v>1</v>
      </c>
      <c r="J265">
        <v>3</v>
      </c>
      <c r="K265" s="11">
        <v>499955.09</v>
      </c>
      <c r="L265" s="11">
        <f t="shared" ref="L265:L267" si="25">K265*-1</f>
        <v>-499955.09</v>
      </c>
    </row>
    <row r="266" spans="1:12" hidden="1" x14ac:dyDescent="0.25">
      <c r="A266">
        <v>3739</v>
      </c>
      <c r="B266">
        <v>2</v>
      </c>
      <c r="C266" s="12">
        <v>0</v>
      </c>
      <c r="D266">
        <v>0</v>
      </c>
      <c r="E266">
        <v>980</v>
      </c>
      <c r="F266">
        <v>5</v>
      </c>
      <c r="G266">
        <v>3</v>
      </c>
      <c r="H266">
        <v>980</v>
      </c>
      <c r="I266">
        <v>1</v>
      </c>
      <c r="J266">
        <v>1</v>
      </c>
      <c r="K266" s="11">
        <v>4644323.83</v>
      </c>
      <c r="L266" s="11">
        <f t="shared" si="25"/>
        <v>-4644323.83</v>
      </c>
    </row>
    <row r="267" spans="1:12" hidden="1" x14ac:dyDescent="0.25">
      <c r="A267">
        <v>3739</v>
      </c>
      <c r="B267">
        <v>2</v>
      </c>
      <c r="C267" s="12">
        <v>0</v>
      </c>
      <c r="D267">
        <v>0</v>
      </c>
      <c r="E267">
        <v>980</v>
      </c>
      <c r="F267">
        <v>5</v>
      </c>
      <c r="G267">
        <v>3</v>
      </c>
      <c r="H267">
        <v>980</v>
      </c>
      <c r="I267">
        <v>1</v>
      </c>
      <c r="J267">
        <v>4</v>
      </c>
      <c r="K267" s="11">
        <v>3930.94</v>
      </c>
      <c r="L267" s="11">
        <f t="shared" si="25"/>
        <v>-3930.94</v>
      </c>
    </row>
    <row r="268" spans="1:12" hidden="1" x14ac:dyDescent="0.25">
      <c r="A268">
        <v>4400</v>
      </c>
      <c r="B268">
        <v>1</v>
      </c>
      <c r="C268" s="12">
        <v>0</v>
      </c>
      <c r="D268">
        <v>0</v>
      </c>
      <c r="E268">
        <v>980</v>
      </c>
      <c r="F268">
        <v>5</v>
      </c>
      <c r="G268">
        <v>3</v>
      </c>
      <c r="H268">
        <v>980</v>
      </c>
      <c r="I268">
        <v>0</v>
      </c>
      <c r="J268">
        <v>1</v>
      </c>
      <c r="K268" s="11">
        <v>53699167.340000004</v>
      </c>
      <c r="L268" s="11">
        <f t="shared" si="24"/>
        <v>53699167.340000004</v>
      </c>
    </row>
    <row r="269" spans="1:12" hidden="1" x14ac:dyDescent="0.25">
      <c r="A269">
        <v>4409</v>
      </c>
      <c r="B269">
        <v>2</v>
      </c>
      <c r="C269" s="12">
        <v>0</v>
      </c>
      <c r="D269">
        <v>0</v>
      </c>
      <c r="E269">
        <v>980</v>
      </c>
      <c r="F269">
        <v>5</v>
      </c>
      <c r="G269">
        <v>3</v>
      </c>
      <c r="H269">
        <v>980</v>
      </c>
      <c r="I269">
        <v>0</v>
      </c>
      <c r="J269">
        <v>1</v>
      </c>
      <c r="K269" s="11">
        <v>25616981.52</v>
      </c>
      <c r="L269" s="11">
        <f>K269*-1</f>
        <v>-25616981.52</v>
      </c>
    </row>
    <row r="270" spans="1:12" hidden="1" x14ac:dyDescent="0.25">
      <c r="A270">
        <v>4410</v>
      </c>
      <c r="B270">
        <v>1</v>
      </c>
      <c r="C270" s="12">
        <v>0</v>
      </c>
      <c r="D270">
        <v>0</v>
      </c>
      <c r="E270">
        <v>980</v>
      </c>
      <c r="F270">
        <v>5</v>
      </c>
      <c r="G270">
        <v>3</v>
      </c>
      <c r="H270">
        <v>980</v>
      </c>
      <c r="I270">
        <v>0</v>
      </c>
      <c r="J270">
        <v>1</v>
      </c>
      <c r="K270" s="11">
        <v>211700000</v>
      </c>
      <c r="L270" s="11">
        <f t="shared" si="24"/>
        <v>211700000</v>
      </c>
    </row>
    <row r="271" spans="1:12" hidden="1" x14ac:dyDescent="0.25">
      <c r="A271">
        <v>4430</v>
      </c>
      <c r="B271">
        <v>1</v>
      </c>
      <c r="C271" s="12">
        <v>0</v>
      </c>
      <c r="D271">
        <v>0</v>
      </c>
      <c r="E271">
        <v>980</v>
      </c>
      <c r="F271">
        <v>5</v>
      </c>
      <c r="G271">
        <v>3</v>
      </c>
      <c r="H271">
        <v>980</v>
      </c>
      <c r="I271">
        <v>0</v>
      </c>
      <c r="J271">
        <v>1</v>
      </c>
      <c r="K271" s="11">
        <v>443464</v>
      </c>
      <c r="L271" s="11">
        <f t="shared" si="24"/>
        <v>443464</v>
      </c>
    </row>
    <row r="272" spans="1:12" hidden="1" x14ac:dyDescent="0.25">
      <c r="A272">
        <v>4500</v>
      </c>
      <c r="B272">
        <v>1</v>
      </c>
      <c r="C272" s="12">
        <v>0</v>
      </c>
      <c r="D272">
        <v>0</v>
      </c>
      <c r="E272">
        <v>980</v>
      </c>
      <c r="F272">
        <v>5</v>
      </c>
      <c r="G272">
        <v>3</v>
      </c>
      <c r="H272">
        <v>980</v>
      </c>
      <c r="I272">
        <v>0</v>
      </c>
      <c r="J272">
        <v>1</v>
      </c>
      <c r="K272" s="11">
        <v>9718367.8699999992</v>
      </c>
      <c r="L272" s="11">
        <f t="shared" si="24"/>
        <v>9718367.8699999992</v>
      </c>
    </row>
    <row r="273" spans="1:12" hidden="1" x14ac:dyDescent="0.25">
      <c r="A273">
        <v>4509</v>
      </c>
      <c r="B273">
        <v>2</v>
      </c>
      <c r="C273" s="12">
        <v>0</v>
      </c>
      <c r="D273">
        <v>0</v>
      </c>
      <c r="E273">
        <v>980</v>
      </c>
      <c r="F273">
        <v>5</v>
      </c>
      <c r="G273">
        <v>3</v>
      </c>
      <c r="H273">
        <v>980</v>
      </c>
      <c r="I273">
        <v>0</v>
      </c>
      <c r="J273">
        <v>1</v>
      </c>
      <c r="K273" s="11">
        <v>6808121.0599999996</v>
      </c>
      <c r="L273" s="11">
        <f>K273*-1</f>
        <v>-6808121.0599999996</v>
      </c>
    </row>
    <row r="274" spans="1:12" hidden="1" x14ac:dyDescent="0.25">
      <c r="A274">
        <v>4530</v>
      </c>
      <c r="B274">
        <v>1</v>
      </c>
      <c r="C274" s="12">
        <v>0</v>
      </c>
      <c r="D274">
        <v>0</v>
      </c>
      <c r="E274">
        <v>980</v>
      </c>
      <c r="F274">
        <v>5</v>
      </c>
      <c r="G274">
        <v>3</v>
      </c>
      <c r="H274">
        <v>980</v>
      </c>
      <c r="I274">
        <v>0</v>
      </c>
      <c r="J274">
        <v>1</v>
      </c>
      <c r="K274" s="11">
        <v>116068.42</v>
      </c>
      <c r="L274" s="11">
        <f t="shared" si="24"/>
        <v>116068.42</v>
      </c>
    </row>
    <row r="275" spans="1:12" hidden="1" x14ac:dyDescent="0.25">
      <c r="A275">
        <v>9000</v>
      </c>
      <c r="B275">
        <v>1</v>
      </c>
      <c r="C275" s="12">
        <v>2</v>
      </c>
      <c r="D275">
        <v>0</v>
      </c>
      <c r="E275">
        <v>980</v>
      </c>
      <c r="F275">
        <v>5</v>
      </c>
      <c r="G275">
        <v>3</v>
      </c>
      <c r="H275">
        <v>980</v>
      </c>
      <c r="I275">
        <v>1</v>
      </c>
      <c r="J275">
        <v>1</v>
      </c>
      <c r="K275" s="11">
        <v>1202999.48</v>
      </c>
      <c r="L275" s="11">
        <f t="shared" si="24"/>
        <v>1202999.48</v>
      </c>
    </row>
    <row r="276" spans="1:12" hidden="1" x14ac:dyDescent="0.25">
      <c r="A276">
        <v>9000</v>
      </c>
      <c r="B276">
        <v>1</v>
      </c>
      <c r="C276" s="12">
        <v>2</v>
      </c>
      <c r="D276">
        <v>0</v>
      </c>
      <c r="E276">
        <v>840</v>
      </c>
      <c r="F276">
        <v>5</v>
      </c>
      <c r="G276">
        <v>3</v>
      </c>
      <c r="H276">
        <v>840</v>
      </c>
      <c r="I276">
        <v>1</v>
      </c>
      <c r="J276">
        <v>3</v>
      </c>
      <c r="K276" s="11">
        <v>8863439.6199999992</v>
      </c>
      <c r="L276" s="11">
        <f t="shared" si="24"/>
        <v>8863439.6199999992</v>
      </c>
    </row>
    <row r="277" spans="1:12" hidden="1" x14ac:dyDescent="0.25">
      <c r="A277">
        <v>9000</v>
      </c>
      <c r="B277">
        <v>1</v>
      </c>
      <c r="C277" s="12">
        <v>2</v>
      </c>
      <c r="D277">
        <v>0</v>
      </c>
      <c r="E277">
        <v>980</v>
      </c>
      <c r="F277">
        <v>5</v>
      </c>
      <c r="G277">
        <v>3</v>
      </c>
      <c r="H277">
        <v>980</v>
      </c>
      <c r="I277">
        <v>1</v>
      </c>
      <c r="J277">
        <v>4</v>
      </c>
      <c r="K277" s="11">
        <v>20024560.530000001</v>
      </c>
      <c r="L277" s="11">
        <f t="shared" si="24"/>
        <v>20024560.530000001</v>
      </c>
    </row>
    <row r="278" spans="1:12" hidden="1" x14ac:dyDescent="0.25">
      <c r="A278">
        <v>9000</v>
      </c>
      <c r="B278">
        <v>1</v>
      </c>
      <c r="C278" s="12">
        <v>2</v>
      </c>
      <c r="D278">
        <v>0</v>
      </c>
      <c r="E278">
        <v>980</v>
      </c>
      <c r="F278">
        <v>5</v>
      </c>
      <c r="G278">
        <v>3</v>
      </c>
      <c r="H278">
        <v>980</v>
      </c>
      <c r="I278">
        <v>1</v>
      </c>
      <c r="J278">
        <v>3</v>
      </c>
      <c r="K278" s="11">
        <v>852357274.70000005</v>
      </c>
      <c r="L278" s="11">
        <f t="shared" si="24"/>
        <v>852357274.70000005</v>
      </c>
    </row>
    <row r="279" spans="1:12" hidden="1" x14ac:dyDescent="0.25">
      <c r="A279">
        <v>9031</v>
      </c>
      <c r="B279">
        <v>2</v>
      </c>
      <c r="C279" s="12">
        <v>0</v>
      </c>
      <c r="D279">
        <v>9</v>
      </c>
      <c r="E279">
        <v>840</v>
      </c>
      <c r="F279">
        <v>9</v>
      </c>
      <c r="G279">
        <v>3</v>
      </c>
      <c r="H279">
        <v>840</v>
      </c>
      <c r="I279">
        <v>1</v>
      </c>
      <c r="J279">
        <v>5</v>
      </c>
      <c r="K279" s="11">
        <v>2854509.5</v>
      </c>
      <c r="L279" s="11">
        <f t="shared" ref="L279:L289" si="26">K279*-1</f>
        <v>-2854509.5</v>
      </c>
    </row>
    <row r="280" spans="1:12" hidden="1" x14ac:dyDescent="0.25">
      <c r="A280">
        <v>9031</v>
      </c>
      <c r="B280">
        <v>2</v>
      </c>
      <c r="C280" s="12">
        <v>0</v>
      </c>
      <c r="D280">
        <v>9</v>
      </c>
      <c r="E280">
        <v>840</v>
      </c>
      <c r="F280">
        <v>9</v>
      </c>
      <c r="G280">
        <v>3</v>
      </c>
      <c r="H280">
        <v>840</v>
      </c>
      <c r="I280">
        <v>1</v>
      </c>
      <c r="J280">
        <v>4</v>
      </c>
      <c r="K280" s="11">
        <v>21470103.219999999</v>
      </c>
      <c r="L280" s="11">
        <f t="shared" si="26"/>
        <v>-21470103.219999999</v>
      </c>
    </row>
    <row r="281" spans="1:12" hidden="1" x14ac:dyDescent="0.25">
      <c r="A281">
        <v>9031</v>
      </c>
      <c r="B281">
        <v>2</v>
      </c>
      <c r="C281" s="12">
        <v>0</v>
      </c>
      <c r="D281">
        <v>9</v>
      </c>
      <c r="E281">
        <v>978</v>
      </c>
      <c r="F281">
        <v>9</v>
      </c>
      <c r="G281">
        <v>3</v>
      </c>
      <c r="H281">
        <v>978</v>
      </c>
      <c r="I281">
        <v>1</v>
      </c>
      <c r="J281">
        <v>3</v>
      </c>
      <c r="K281" s="11">
        <v>135887913.77000001</v>
      </c>
      <c r="L281" s="11">
        <f t="shared" si="26"/>
        <v>-135887913.77000001</v>
      </c>
    </row>
    <row r="282" spans="1:12" hidden="1" x14ac:dyDescent="0.25">
      <c r="A282">
        <v>9031</v>
      </c>
      <c r="B282">
        <v>2</v>
      </c>
      <c r="C282" s="12">
        <v>0</v>
      </c>
      <c r="D282">
        <v>9</v>
      </c>
      <c r="E282">
        <v>980</v>
      </c>
      <c r="F282">
        <v>9</v>
      </c>
      <c r="G282">
        <v>3</v>
      </c>
      <c r="H282">
        <v>980</v>
      </c>
      <c r="I282">
        <v>1</v>
      </c>
      <c r="J282">
        <v>3</v>
      </c>
      <c r="K282" s="11">
        <v>255541437.06999999</v>
      </c>
      <c r="L282" s="11">
        <f t="shared" si="26"/>
        <v>-255541437.06999999</v>
      </c>
    </row>
    <row r="283" spans="1:12" hidden="1" x14ac:dyDescent="0.25">
      <c r="A283">
        <v>9031</v>
      </c>
      <c r="B283">
        <v>2</v>
      </c>
      <c r="C283" s="12">
        <v>0</v>
      </c>
      <c r="D283">
        <v>9</v>
      </c>
      <c r="E283">
        <v>840</v>
      </c>
      <c r="F283">
        <v>9</v>
      </c>
      <c r="G283">
        <v>3</v>
      </c>
      <c r="H283">
        <v>840</v>
      </c>
      <c r="I283">
        <v>1</v>
      </c>
      <c r="J283">
        <v>3</v>
      </c>
      <c r="K283" s="11">
        <v>630824603.77999997</v>
      </c>
      <c r="L283" s="11">
        <f t="shared" si="26"/>
        <v>-630824603.77999997</v>
      </c>
    </row>
    <row r="284" spans="1:12" hidden="1" x14ac:dyDescent="0.25">
      <c r="A284">
        <v>9031</v>
      </c>
      <c r="B284">
        <v>2</v>
      </c>
      <c r="C284" s="12">
        <v>0</v>
      </c>
      <c r="D284">
        <v>9</v>
      </c>
      <c r="E284">
        <v>980</v>
      </c>
      <c r="F284">
        <v>9</v>
      </c>
      <c r="G284">
        <v>3</v>
      </c>
      <c r="H284">
        <v>980</v>
      </c>
      <c r="I284">
        <v>1</v>
      </c>
      <c r="J284">
        <v>5</v>
      </c>
      <c r="K284" s="11">
        <v>38121603</v>
      </c>
      <c r="L284" s="11">
        <f t="shared" si="26"/>
        <v>-38121603</v>
      </c>
    </row>
    <row r="285" spans="1:12" hidden="1" x14ac:dyDescent="0.25">
      <c r="A285">
        <v>9031</v>
      </c>
      <c r="B285">
        <v>2</v>
      </c>
      <c r="C285" s="12">
        <v>0</v>
      </c>
      <c r="D285">
        <v>9</v>
      </c>
      <c r="E285">
        <v>980</v>
      </c>
      <c r="F285">
        <v>9</v>
      </c>
      <c r="G285">
        <v>3</v>
      </c>
      <c r="H285">
        <v>980</v>
      </c>
      <c r="I285">
        <v>1</v>
      </c>
      <c r="J285">
        <v>4</v>
      </c>
      <c r="K285" s="11">
        <v>41519159.280000001</v>
      </c>
      <c r="L285" s="11">
        <f t="shared" si="26"/>
        <v>-41519159.280000001</v>
      </c>
    </row>
    <row r="286" spans="1:12" hidden="1" x14ac:dyDescent="0.25">
      <c r="A286">
        <v>9036</v>
      </c>
      <c r="B286">
        <v>2</v>
      </c>
      <c r="C286" s="12">
        <v>0</v>
      </c>
      <c r="D286">
        <v>9</v>
      </c>
      <c r="E286">
        <v>980</v>
      </c>
      <c r="F286">
        <v>9</v>
      </c>
      <c r="G286">
        <v>3</v>
      </c>
      <c r="H286">
        <v>980</v>
      </c>
      <c r="I286">
        <v>1</v>
      </c>
      <c r="J286">
        <v>1</v>
      </c>
      <c r="K286" s="11">
        <v>1172999.48</v>
      </c>
      <c r="L286" s="11">
        <f t="shared" si="26"/>
        <v>-1172999.48</v>
      </c>
    </row>
    <row r="287" spans="1:12" hidden="1" x14ac:dyDescent="0.25">
      <c r="A287">
        <v>9036</v>
      </c>
      <c r="B287">
        <v>2</v>
      </c>
      <c r="C287" s="12">
        <v>0</v>
      </c>
      <c r="D287">
        <v>9</v>
      </c>
      <c r="E287">
        <v>980</v>
      </c>
      <c r="F287">
        <v>9</v>
      </c>
      <c r="G287">
        <v>3</v>
      </c>
      <c r="H287">
        <v>980</v>
      </c>
      <c r="I287">
        <v>1</v>
      </c>
      <c r="J287">
        <v>3</v>
      </c>
      <c r="K287" s="11">
        <v>605533465.01999998</v>
      </c>
      <c r="L287" s="11">
        <f t="shared" si="26"/>
        <v>-605533465.01999998</v>
      </c>
    </row>
    <row r="288" spans="1:12" hidden="1" x14ac:dyDescent="0.25">
      <c r="A288">
        <v>9036</v>
      </c>
      <c r="B288">
        <v>2</v>
      </c>
      <c r="C288" s="12">
        <v>0</v>
      </c>
      <c r="D288">
        <v>9</v>
      </c>
      <c r="E288">
        <v>840</v>
      </c>
      <c r="F288">
        <v>9</v>
      </c>
      <c r="G288">
        <v>3</v>
      </c>
      <c r="H288">
        <v>840</v>
      </c>
      <c r="I288">
        <v>1</v>
      </c>
      <c r="J288">
        <v>3</v>
      </c>
      <c r="K288" s="11">
        <v>17726879.239999998</v>
      </c>
      <c r="L288" s="11">
        <f t="shared" si="26"/>
        <v>-17726879.239999998</v>
      </c>
    </row>
    <row r="289" spans="1:12" hidden="1" x14ac:dyDescent="0.25">
      <c r="A289">
        <v>9036</v>
      </c>
      <c r="B289">
        <v>2</v>
      </c>
      <c r="C289" s="12">
        <v>0</v>
      </c>
      <c r="D289">
        <v>1</v>
      </c>
      <c r="E289">
        <v>980</v>
      </c>
      <c r="F289">
        <v>5</v>
      </c>
      <c r="G289">
        <v>3</v>
      </c>
      <c r="H289">
        <v>980</v>
      </c>
      <c r="I289">
        <v>1</v>
      </c>
      <c r="J289">
        <v>3</v>
      </c>
      <c r="K289" s="11">
        <v>88538.37</v>
      </c>
      <c r="L289" s="11">
        <f t="shared" si="26"/>
        <v>-88538.37</v>
      </c>
    </row>
    <row r="290" spans="1:12" hidden="1" x14ac:dyDescent="0.25">
      <c r="A290">
        <v>9122</v>
      </c>
      <c r="B290">
        <v>1</v>
      </c>
      <c r="C290" s="12">
        <v>3</v>
      </c>
      <c r="D290">
        <v>0</v>
      </c>
      <c r="E290">
        <v>840</v>
      </c>
      <c r="F290">
        <v>5</v>
      </c>
      <c r="G290">
        <v>3</v>
      </c>
      <c r="H290">
        <v>840</v>
      </c>
      <c r="I290">
        <v>1</v>
      </c>
      <c r="J290">
        <v>3</v>
      </c>
      <c r="K290" s="11">
        <v>67884626.670000002</v>
      </c>
      <c r="L290" s="11">
        <f t="shared" si="24"/>
        <v>67884626.670000002</v>
      </c>
    </row>
    <row r="291" spans="1:12" x14ac:dyDescent="0.25">
      <c r="A291">
        <v>9129</v>
      </c>
      <c r="B291">
        <v>1</v>
      </c>
      <c r="C291" s="12">
        <v>4</v>
      </c>
      <c r="D291">
        <v>9</v>
      </c>
      <c r="E291">
        <v>980</v>
      </c>
      <c r="F291">
        <v>1</v>
      </c>
      <c r="G291">
        <v>3</v>
      </c>
      <c r="H291">
        <v>980</v>
      </c>
      <c r="I291">
        <v>1</v>
      </c>
      <c r="J291">
        <v>5</v>
      </c>
      <c r="K291" s="11">
        <v>271900</v>
      </c>
      <c r="L291" s="11">
        <f t="shared" si="24"/>
        <v>271900</v>
      </c>
    </row>
    <row r="292" spans="1:12" hidden="1" x14ac:dyDescent="0.25">
      <c r="A292">
        <v>9129</v>
      </c>
      <c r="B292">
        <v>1</v>
      </c>
      <c r="C292" s="12">
        <v>4</v>
      </c>
      <c r="D292">
        <v>1</v>
      </c>
      <c r="E292">
        <v>980</v>
      </c>
      <c r="F292">
        <v>5</v>
      </c>
      <c r="G292">
        <v>3</v>
      </c>
      <c r="H292">
        <v>980</v>
      </c>
      <c r="I292">
        <v>1</v>
      </c>
      <c r="J292">
        <v>5</v>
      </c>
      <c r="K292" s="11">
        <v>8363531.8099999996</v>
      </c>
      <c r="L292" s="11">
        <f t="shared" si="24"/>
        <v>8363531.8099999996</v>
      </c>
    </row>
    <row r="293" spans="1:12" x14ac:dyDescent="0.25">
      <c r="A293">
        <v>9129</v>
      </c>
      <c r="B293">
        <v>1</v>
      </c>
      <c r="C293" s="12">
        <v>4</v>
      </c>
      <c r="D293">
        <v>9</v>
      </c>
      <c r="E293">
        <v>980</v>
      </c>
      <c r="F293">
        <v>1</v>
      </c>
      <c r="G293">
        <v>3</v>
      </c>
      <c r="H293">
        <v>980</v>
      </c>
      <c r="I293">
        <v>1</v>
      </c>
      <c r="J293">
        <v>3</v>
      </c>
      <c r="K293" s="11">
        <v>262795278.91</v>
      </c>
      <c r="L293" s="11">
        <f t="shared" si="24"/>
        <v>262795278.91</v>
      </c>
    </row>
    <row r="294" spans="1:12" hidden="1" x14ac:dyDescent="0.25">
      <c r="A294">
        <v>9129</v>
      </c>
      <c r="B294">
        <v>1</v>
      </c>
      <c r="C294" s="12">
        <v>4</v>
      </c>
      <c r="D294">
        <v>1</v>
      </c>
      <c r="E294">
        <v>980</v>
      </c>
      <c r="F294">
        <v>5</v>
      </c>
      <c r="G294">
        <v>3</v>
      </c>
      <c r="H294">
        <v>980</v>
      </c>
      <c r="I294">
        <v>1</v>
      </c>
      <c r="J294">
        <v>3</v>
      </c>
      <c r="K294" s="11">
        <v>4237841.28</v>
      </c>
      <c r="L294" s="11">
        <f t="shared" si="24"/>
        <v>4237841.28</v>
      </c>
    </row>
    <row r="295" spans="1:12" x14ac:dyDescent="0.25">
      <c r="A295">
        <v>9129</v>
      </c>
      <c r="B295">
        <v>1</v>
      </c>
      <c r="C295" s="12">
        <v>4</v>
      </c>
      <c r="D295">
        <v>9</v>
      </c>
      <c r="E295">
        <v>840</v>
      </c>
      <c r="F295">
        <v>1</v>
      </c>
      <c r="G295">
        <v>3</v>
      </c>
      <c r="H295">
        <v>840</v>
      </c>
      <c r="I295">
        <v>1</v>
      </c>
      <c r="J295">
        <v>3</v>
      </c>
      <c r="K295" s="11">
        <v>181625816.83000001</v>
      </c>
      <c r="L295" s="11">
        <f t="shared" si="24"/>
        <v>181625816.83000001</v>
      </c>
    </row>
    <row r="296" spans="1:12" x14ac:dyDescent="0.25">
      <c r="A296">
        <v>9129</v>
      </c>
      <c r="B296">
        <v>1</v>
      </c>
      <c r="C296" s="12">
        <v>4</v>
      </c>
      <c r="D296">
        <v>9</v>
      </c>
      <c r="E296">
        <v>840</v>
      </c>
      <c r="F296">
        <v>1</v>
      </c>
      <c r="G296">
        <v>3</v>
      </c>
      <c r="H296">
        <v>840</v>
      </c>
      <c r="I296">
        <v>1</v>
      </c>
      <c r="J296">
        <v>4</v>
      </c>
      <c r="K296" s="11">
        <v>19.600000000000001</v>
      </c>
      <c r="L296" s="11">
        <f t="shared" si="24"/>
        <v>19.600000000000001</v>
      </c>
    </row>
    <row r="297" spans="1:12" x14ac:dyDescent="0.25">
      <c r="A297">
        <v>9129</v>
      </c>
      <c r="B297">
        <v>1</v>
      </c>
      <c r="C297" s="12">
        <v>4</v>
      </c>
      <c r="D297">
        <v>9</v>
      </c>
      <c r="E297">
        <v>978</v>
      </c>
      <c r="F297">
        <v>1</v>
      </c>
      <c r="G297">
        <v>3</v>
      </c>
      <c r="H297">
        <v>978</v>
      </c>
      <c r="I297">
        <v>1</v>
      </c>
      <c r="J297">
        <v>3</v>
      </c>
      <c r="K297" s="11">
        <v>903827.44</v>
      </c>
      <c r="L297" s="11">
        <f t="shared" si="24"/>
        <v>903827.44</v>
      </c>
    </row>
    <row r="298" spans="1:12" hidden="1" x14ac:dyDescent="0.25">
      <c r="A298">
        <v>9208</v>
      </c>
      <c r="B298">
        <v>1</v>
      </c>
      <c r="C298" s="12">
        <v>0</v>
      </c>
      <c r="D298">
        <v>2</v>
      </c>
      <c r="E298">
        <v>840</v>
      </c>
      <c r="F298">
        <v>4</v>
      </c>
      <c r="G298">
        <v>3</v>
      </c>
      <c r="H298">
        <v>840</v>
      </c>
      <c r="I298">
        <v>1</v>
      </c>
      <c r="J298">
        <v>1</v>
      </c>
      <c r="K298" s="11">
        <v>77486399.450000003</v>
      </c>
      <c r="L298" s="11">
        <f t="shared" si="24"/>
        <v>77486399.450000003</v>
      </c>
    </row>
    <row r="299" spans="1:12" hidden="1" x14ac:dyDescent="0.25">
      <c r="A299">
        <v>9208</v>
      </c>
      <c r="B299">
        <v>1</v>
      </c>
      <c r="C299" s="12">
        <v>0</v>
      </c>
      <c r="D299">
        <v>2</v>
      </c>
      <c r="E299">
        <v>980</v>
      </c>
      <c r="F299">
        <v>4</v>
      </c>
      <c r="G299">
        <v>3</v>
      </c>
      <c r="H299">
        <v>980</v>
      </c>
      <c r="I299">
        <v>1</v>
      </c>
      <c r="J299">
        <v>1</v>
      </c>
      <c r="K299" s="11">
        <v>147314364.30000001</v>
      </c>
      <c r="L299" s="11">
        <f t="shared" si="24"/>
        <v>147314364.30000001</v>
      </c>
    </row>
    <row r="300" spans="1:12" hidden="1" x14ac:dyDescent="0.25">
      <c r="A300">
        <v>9500</v>
      </c>
      <c r="B300">
        <v>1</v>
      </c>
      <c r="C300" s="12">
        <v>0</v>
      </c>
      <c r="D300">
        <v>9</v>
      </c>
      <c r="E300">
        <v>978</v>
      </c>
      <c r="F300">
        <v>9</v>
      </c>
      <c r="G300">
        <v>3</v>
      </c>
      <c r="H300">
        <v>978</v>
      </c>
      <c r="I300">
        <v>0</v>
      </c>
      <c r="J300">
        <v>4</v>
      </c>
      <c r="K300" s="11">
        <v>0.01</v>
      </c>
      <c r="L300" s="11">
        <f t="shared" si="24"/>
        <v>0.01</v>
      </c>
    </row>
    <row r="301" spans="1:12" hidden="1" x14ac:dyDescent="0.25">
      <c r="A301">
        <v>9500</v>
      </c>
      <c r="B301">
        <v>1</v>
      </c>
      <c r="C301" s="12">
        <v>0</v>
      </c>
      <c r="D301">
        <v>9</v>
      </c>
      <c r="E301">
        <v>980</v>
      </c>
      <c r="F301">
        <v>9</v>
      </c>
      <c r="G301">
        <v>3</v>
      </c>
      <c r="H301">
        <v>980</v>
      </c>
      <c r="I301">
        <v>0</v>
      </c>
      <c r="J301">
        <v>3</v>
      </c>
      <c r="K301" s="11">
        <v>2033576053.22</v>
      </c>
      <c r="L301" s="11">
        <f t="shared" si="24"/>
        <v>2033576053.22</v>
      </c>
    </row>
    <row r="302" spans="1:12" hidden="1" x14ac:dyDescent="0.25">
      <c r="A302">
        <v>9500</v>
      </c>
      <c r="B302">
        <v>1</v>
      </c>
      <c r="C302" s="12">
        <v>0</v>
      </c>
      <c r="D302">
        <v>9</v>
      </c>
      <c r="E302">
        <v>980</v>
      </c>
      <c r="F302">
        <v>9</v>
      </c>
      <c r="G302">
        <v>3</v>
      </c>
      <c r="H302">
        <v>980</v>
      </c>
      <c r="I302">
        <v>0</v>
      </c>
      <c r="J302">
        <v>4</v>
      </c>
      <c r="K302" s="11">
        <v>70054508.439999998</v>
      </c>
      <c r="L302" s="11">
        <f t="shared" si="24"/>
        <v>70054508.439999998</v>
      </c>
    </row>
    <row r="303" spans="1:12" hidden="1" x14ac:dyDescent="0.25">
      <c r="A303">
        <v>9500</v>
      </c>
      <c r="B303">
        <v>1</v>
      </c>
      <c r="C303" s="12">
        <v>0</v>
      </c>
      <c r="D303">
        <v>9</v>
      </c>
      <c r="E303">
        <v>980</v>
      </c>
      <c r="F303">
        <v>9</v>
      </c>
      <c r="G303">
        <v>3</v>
      </c>
      <c r="H303">
        <v>980</v>
      </c>
      <c r="I303">
        <v>0</v>
      </c>
      <c r="J303">
        <v>5</v>
      </c>
      <c r="K303" s="11">
        <v>2479301</v>
      </c>
      <c r="L303" s="11">
        <f t="shared" si="24"/>
        <v>2479301</v>
      </c>
    </row>
    <row r="304" spans="1:12" hidden="1" x14ac:dyDescent="0.25">
      <c r="A304">
        <v>9500</v>
      </c>
      <c r="B304">
        <v>1</v>
      </c>
      <c r="C304" s="12">
        <v>0</v>
      </c>
      <c r="D304">
        <v>1</v>
      </c>
      <c r="E304">
        <v>840</v>
      </c>
      <c r="F304">
        <v>5</v>
      </c>
      <c r="G304">
        <v>3</v>
      </c>
      <c r="H304">
        <v>840</v>
      </c>
      <c r="I304">
        <v>0</v>
      </c>
      <c r="J304">
        <v>3</v>
      </c>
      <c r="K304" s="11">
        <v>1053072152.33</v>
      </c>
      <c r="L304" s="11">
        <f t="shared" si="24"/>
        <v>1053072152.33</v>
      </c>
    </row>
    <row r="305" spans="1:12" hidden="1" x14ac:dyDescent="0.25">
      <c r="A305">
        <v>9500</v>
      </c>
      <c r="B305">
        <v>1</v>
      </c>
      <c r="C305" s="12">
        <v>0</v>
      </c>
      <c r="D305">
        <v>9</v>
      </c>
      <c r="E305">
        <v>978</v>
      </c>
      <c r="F305">
        <v>9</v>
      </c>
      <c r="G305">
        <v>3</v>
      </c>
      <c r="H305">
        <v>978</v>
      </c>
      <c r="I305">
        <v>0</v>
      </c>
      <c r="J305">
        <v>3</v>
      </c>
      <c r="K305" s="11">
        <v>820027.21</v>
      </c>
      <c r="L305" s="11">
        <f t="shared" si="24"/>
        <v>820027.21</v>
      </c>
    </row>
    <row r="306" spans="1:12" hidden="1" x14ac:dyDescent="0.25">
      <c r="A306">
        <v>9500</v>
      </c>
      <c r="B306">
        <v>1</v>
      </c>
      <c r="C306" s="12">
        <v>0</v>
      </c>
      <c r="D306">
        <v>9</v>
      </c>
      <c r="E306">
        <v>840</v>
      </c>
      <c r="F306">
        <v>9</v>
      </c>
      <c r="G306">
        <v>3</v>
      </c>
      <c r="H306">
        <v>840</v>
      </c>
      <c r="I306">
        <v>0</v>
      </c>
      <c r="J306">
        <v>5</v>
      </c>
      <c r="K306" s="11">
        <v>35679.089999999997</v>
      </c>
      <c r="L306" s="11">
        <f t="shared" si="24"/>
        <v>35679.089999999997</v>
      </c>
    </row>
    <row r="307" spans="1:12" hidden="1" x14ac:dyDescent="0.25">
      <c r="A307">
        <v>9500</v>
      </c>
      <c r="B307">
        <v>1</v>
      </c>
      <c r="C307" s="12">
        <v>0</v>
      </c>
      <c r="D307">
        <v>9</v>
      </c>
      <c r="E307">
        <v>840</v>
      </c>
      <c r="F307">
        <v>9</v>
      </c>
      <c r="G307">
        <v>3</v>
      </c>
      <c r="H307">
        <v>840</v>
      </c>
      <c r="I307">
        <v>0</v>
      </c>
      <c r="J307">
        <v>4</v>
      </c>
      <c r="K307" s="11">
        <v>0.01</v>
      </c>
      <c r="L307" s="11">
        <f t="shared" si="24"/>
        <v>0.01</v>
      </c>
    </row>
    <row r="308" spans="1:12" hidden="1" x14ac:dyDescent="0.25">
      <c r="A308">
        <v>9500</v>
      </c>
      <c r="B308">
        <v>1</v>
      </c>
      <c r="C308" s="12">
        <v>0</v>
      </c>
      <c r="D308">
        <v>9</v>
      </c>
      <c r="E308">
        <v>840</v>
      </c>
      <c r="F308">
        <v>9</v>
      </c>
      <c r="G308">
        <v>3</v>
      </c>
      <c r="H308">
        <v>840</v>
      </c>
      <c r="I308">
        <v>0</v>
      </c>
      <c r="J308">
        <v>3</v>
      </c>
      <c r="K308" s="11">
        <v>18753158.079999998</v>
      </c>
      <c r="L308" s="11">
        <f t="shared" si="24"/>
        <v>18753158.079999998</v>
      </c>
    </row>
    <row r="309" spans="1:12" hidden="1" x14ac:dyDescent="0.25">
      <c r="A309">
        <v>9500</v>
      </c>
      <c r="B309">
        <v>1</v>
      </c>
      <c r="C309" s="12">
        <v>0</v>
      </c>
      <c r="D309">
        <v>1</v>
      </c>
      <c r="E309">
        <v>980</v>
      </c>
      <c r="F309">
        <v>5</v>
      </c>
      <c r="G309">
        <v>3</v>
      </c>
      <c r="H309">
        <v>980</v>
      </c>
      <c r="I309">
        <v>0</v>
      </c>
      <c r="J309">
        <v>5</v>
      </c>
      <c r="K309" s="11">
        <v>381000</v>
      </c>
      <c r="L309" s="11">
        <f t="shared" si="24"/>
        <v>381000</v>
      </c>
    </row>
    <row r="310" spans="1:12" hidden="1" x14ac:dyDescent="0.25">
      <c r="A310">
        <v>9500</v>
      </c>
      <c r="B310">
        <v>1</v>
      </c>
      <c r="C310" s="12">
        <v>0</v>
      </c>
      <c r="D310">
        <v>1</v>
      </c>
      <c r="E310">
        <v>980</v>
      </c>
      <c r="F310">
        <v>5</v>
      </c>
      <c r="G310">
        <v>3</v>
      </c>
      <c r="H310">
        <v>980</v>
      </c>
      <c r="I310">
        <v>0</v>
      </c>
      <c r="J310">
        <v>4</v>
      </c>
      <c r="K310" s="11">
        <v>3547669.92</v>
      </c>
      <c r="L310" s="11">
        <f t="shared" si="24"/>
        <v>3547669.92</v>
      </c>
    </row>
    <row r="311" spans="1:12" hidden="1" x14ac:dyDescent="0.25">
      <c r="A311">
        <v>9500</v>
      </c>
      <c r="B311">
        <v>1</v>
      </c>
      <c r="C311" s="12">
        <v>0</v>
      </c>
      <c r="D311">
        <v>1</v>
      </c>
      <c r="E311">
        <v>980</v>
      </c>
      <c r="F311">
        <v>5</v>
      </c>
      <c r="G311">
        <v>3</v>
      </c>
      <c r="H311">
        <v>980</v>
      </c>
      <c r="I311">
        <v>0</v>
      </c>
      <c r="J311">
        <v>3</v>
      </c>
      <c r="K311" s="11">
        <v>28514527.329999998</v>
      </c>
      <c r="L311" s="11">
        <f t="shared" si="24"/>
        <v>28514527.329999998</v>
      </c>
    </row>
    <row r="312" spans="1:12" hidden="1" x14ac:dyDescent="0.25">
      <c r="A312">
        <v>9500</v>
      </c>
      <c r="B312">
        <v>1</v>
      </c>
      <c r="C312" s="12">
        <v>0</v>
      </c>
      <c r="D312">
        <v>1</v>
      </c>
      <c r="E312">
        <v>978</v>
      </c>
      <c r="F312">
        <v>5</v>
      </c>
      <c r="G312">
        <v>3</v>
      </c>
      <c r="H312">
        <v>978</v>
      </c>
      <c r="I312">
        <v>0</v>
      </c>
      <c r="J312">
        <v>4</v>
      </c>
      <c r="K312" s="11">
        <v>988038.4</v>
      </c>
      <c r="L312" s="11">
        <f t="shared" si="24"/>
        <v>988038.4</v>
      </c>
    </row>
    <row r="313" spans="1:12" hidden="1" x14ac:dyDescent="0.25">
      <c r="A313">
        <v>9500</v>
      </c>
      <c r="B313">
        <v>1</v>
      </c>
      <c r="C313" s="12">
        <v>0</v>
      </c>
      <c r="D313">
        <v>1</v>
      </c>
      <c r="E313">
        <v>978</v>
      </c>
      <c r="F313">
        <v>5</v>
      </c>
      <c r="G313">
        <v>3</v>
      </c>
      <c r="H313">
        <v>978</v>
      </c>
      <c r="I313">
        <v>0</v>
      </c>
      <c r="J313">
        <v>3</v>
      </c>
      <c r="K313" s="11">
        <v>156954787.09</v>
      </c>
      <c r="L313" s="11">
        <f t="shared" si="24"/>
        <v>156954787.09</v>
      </c>
    </row>
    <row r="314" spans="1:12" hidden="1" x14ac:dyDescent="0.25">
      <c r="A314">
        <v>9500</v>
      </c>
      <c r="B314">
        <v>1</v>
      </c>
      <c r="C314" s="12">
        <v>0</v>
      </c>
      <c r="D314">
        <v>1</v>
      </c>
      <c r="E314">
        <v>840</v>
      </c>
      <c r="F314">
        <v>5</v>
      </c>
      <c r="G314">
        <v>3</v>
      </c>
      <c r="H314">
        <v>840</v>
      </c>
      <c r="I314">
        <v>0</v>
      </c>
      <c r="J314">
        <v>4</v>
      </c>
      <c r="K314" s="11">
        <v>5045806.96</v>
      </c>
      <c r="L314" s="11">
        <f t="shared" si="24"/>
        <v>5045806.96</v>
      </c>
    </row>
    <row r="315" spans="1:12" hidden="1" x14ac:dyDescent="0.25">
      <c r="A315">
        <v>9500</v>
      </c>
      <c r="B315">
        <v>1</v>
      </c>
      <c r="C315" s="12">
        <v>0</v>
      </c>
      <c r="D315">
        <v>1</v>
      </c>
      <c r="E315">
        <v>840</v>
      </c>
      <c r="F315">
        <v>5</v>
      </c>
      <c r="G315">
        <v>3</v>
      </c>
      <c r="H315">
        <v>840</v>
      </c>
      <c r="I315">
        <v>0</v>
      </c>
      <c r="J315">
        <v>5</v>
      </c>
      <c r="K315" s="11">
        <v>95000</v>
      </c>
      <c r="L315" s="11">
        <f t="shared" si="24"/>
        <v>95000</v>
      </c>
    </row>
    <row r="316" spans="1:12" hidden="1" x14ac:dyDescent="0.25">
      <c r="A316">
        <v>9782</v>
      </c>
      <c r="B316">
        <v>1</v>
      </c>
      <c r="C316" s="12">
        <v>0</v>
      </c>
      <c r="D316">
        <v>2</v>
      </c>
      <c r="E316">
        <v>980</v>
      </c>
      <c r="F316">
        <v>9</v>
      </c>
      <c r="G316">
        <v>3</v>
      </c>
      <c r="H316">
        <v>980</v>
      </c>
      <c r="I316">
        <v>1</v>
      </c>
      <c r="J316">
        <v>1</v>
      </c>
      <c r="K316" s="11">
        <v>165417820.33000001</v>
      </c>
      <c r="L316" s="11">
        <f t="shared" si="24"/>
        <v>165417820.33000001</v>
      </c>
    </row>
    <row r="317" spans="1:12" x14ac:dyDescent="0.25">
      <c r="K317" s="11">
        <f>SUBTOTAL(9,K2:K316)</f>
        <v>974141491.6400001</v>
      </c>
      <c r="L317" s="11">
        <f>SUBTOTAL(9,L2:L316)</f>
        <v>965192698.5200001</v>
      </c>
    </row>
  </sheetData>
  <autoFilter ref="A1:M316">
    <filterColumn colId="5">
      <filters>
        <filter val="1"/>
      </filters>
    </filterColumn>
  </autoFilter>
  <pageMargins left="0.7" right="0.7" top="0.75" bottom="0.75" header="0.3" footer="0.3"/>
  <pageSetup paperSize="9" orientation="portrait" r:id="rId1"/>
  <ignoredErrors>
    <ignoredError sqref="L8 L92:L98 L117 L182 L268:L273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7"/>
  <sheetViews>
    <sheetView workbookViewId="0">
      <selection activeCell="J64" sqref="J64"/>
    </sheetView>
  </sheetViews>
  <sheetFormatPr defaultRowHeight="15" x14ac:dyDescent="0.25"/>
  <cols>
    <col min="1" max="2" width="9.140625" style="67"/>
    <col min="3" max="3" width="16" style="69" customWidth="1"/>
    <col min="4" max="4" width="15.28515625" style="69" customWidth="1"/>
    <col min="5" max="5" width="15.140625" style="69" customWidth="1"/>
    <col min="6" max="9" width="13.7109375" style="69" customWidth="1"/>
    <col min="10" max="16384" width="9.140625" style="67"/>
  </cols>
  <sheetData>
    <row r="1" spans="1:9" x14ac:dyDescent="0.25">
      <c r="A1" s="67" t="s">
        <v>64</v>
      </c>
      <c r="B1" s="67" t="s">
        <v>65</v>
      </c>
      <c r="C1" s="69" t="s">
        <v>513</v>
      </c>
      <c r="D1" s="69" t="s">
        <v>514</v>
      </c>
    </row>
    <row r="2" spans="1:9" x14ac:dyDescent="0.25">
      <c r="D2" s="69" t="s">
        <v>66</v>
      </c>
    </row>
    <row r="3" spans="1:9" x14ac:dyDescent="0.25">
      <c r="C3" s="69" t="s">
        <v>67</v>
      </c>
      <c r="D3" s="69" t="s">
        <v>68</v>
      </c>
    </row>
    <row r="4" spans="1:9" x14ac:dyDescent="0.25">
      <c r="C4" s="69" t="s">
        <v>69</v>
      </c>
      <c r="D4" s="69" t="s">
        <v>70</v>
      </c>
    </row>
    <row r="5" spans="1:9" x14ac:dyDescent="0.25">
      <c r="C5" s="69" t="s">
        <v>515</v>
      </c>
      <c r="D5" s="69" t="s">
        <v>516</v>
      </c>
    </row>
    <row r="6" spans="1:9" x14ac:dyDescent="0.25">
      <c r="C6" s="69" t="s">
        <v>71</v>
      </c>
      <c r="D6" s="69" t="s">
        <v>72</v>
      </c>
    </row>
    <row r="7" spans="1:9" x14ac:dyDescent="0.25">
      <c r="C7" s="69" t="s">
        <v>73</v>
      </c>
      <c r="D7" s="69" t="s">
        <v>74</v>
      </c>
      <c r="E7" s="69" t="s">
        <v>75</v>
      </c>
    </row>
    <row r="8" spans="1:9" x14ac:dyDescent="0.25">
      <c r="H8" s="69" t="s">
        <v>76</v>
      </c>
      <c r="I8" s="69" t="s">
        <v>77</v>
      </c>
    </row>
    <row r="9" spans="1:9" x14ac:dyDescent="0.25">
      <c r="B9" s="67" t="s">
        <v>273</v>
      </c>
      <c r="E9" s="69" t="s">
        <v>78</v>
      </c>
      <c r="H9" s="69" t="s">
        <v>79</v>
      </c>
    </row>
    <row r="10" spans="1:9" x14ac:dyDescent="0.25">
      <c r="A10" s="12"/>
      <c r="B10" s="12" t="s">
        <v>80</v>
      </c>
      <c r="C10" s="13" t="s">
        <v>274</v>
      </c>
      <c r="D10" s="13" t="s">
        <v>275</v>
      </c>
      <c r="E10" s="13" t="s">
        <v>276</v>
      </c>
      <c r="F10" s="13" t="s">
        <v>277</v>
      </c>
      <c r="G10" s="13" t="s">
        <v>275</v>
      </c>
      <c r="H10" s="13" t="s">
        <v>276</v>
      </c>
      <c r="I10" s="13" t="s">
        <v>277</v>
      </c>
    </row>
    <row r="11" spans="1:9" x14ac:dyDescent="0.25">
      <c r="A11" s="67">
        <v>1002</v>
      </c>
      <c r="B11" s="67" t="s">
        <v>81</v>
      </c>
      <c r="C11" s="69">
        <v>123662936.63</v>
      </c>
      <c r="D11" s="69">
        <v>43695608.240000002</v>
      </c>
      <c r="E11" s="69">
        <v>79525650.319999993</v>
      </c>
      <c r="F11" s="69">
        <v>441678.07</v>
      </c>
      <c r="G11" s="69">
        <v>0</v>
      </c>
      <c r="H11" s="69">
        <v>0</v>
      </c>
      <c r="I11" s="69">
        <v>0</v>
      </c>
    </row>
    <row r="12" spans="1:9" x14ac:dyDescent="0.25">
      <c r="A12" s="67">
        <v>1004</v>
      </c>
      <c r="B12" s="67" t="s">
        <v>81</v>
      </c>
      <c r="C12" s="69">
        <v>38500341.939999998</v>
      </c>
      <c r="D12" s="69">
        <v>38500341.939999998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</row>
    <row r="13" spans="1:9" x14ac:dyDescent="0.25">
      <c r="A13" s="67" t="s">
        <v>82</v>
      </c>
      <c r="B13" s="67" t="s">
        <v>83</v>
      </c>
      <c r="C13" s="69">
        <v>162163278.56999999</v>
      </c>
      <c r="D13" s="69">
        <v>82195950.180000007</v>
      </c>
      <c r="E13" s="69">
        <v>79525650.319999993</v>
      </c>
      <c r="F13" s="69">
        <v>441678.07</v>
      </c>
      <c r="G13" s="69">
        <v>0</v>
      </c>
      <c r="H13" s="69">
        <v>0</v>
      </c>
      <c r="I13" s="69">
        <v>0</v>
      </c>
    </row>
    <row r="14" spans="1:9" x14ac:dyDescent="0.25">
      <c r="A14" s="67" t="s">
        <v>82</v>
      </c>
      <c r="B14" s="67" t="s">
        <v>84</v>
      </c>
      <c r="C14" s="69">
        <v>162163278.56999999</v>
      </c>
      <c r="D14" s="69">
        <v>82195950.180000007</v>
      </c>
      <c r="E14" s="69">
        <v>79525650.319999993</v>
      </c>
      <c r="F14" s="69">
        <v>441678.07</v>
      </c>
      <c r="G14" s="69">
        <v>0</v>
      </c>
      <c r="H14" s="69">
        <v>0</v>
      </c>
      <c r="I14" s="69">
        <v>0</v>
      </c>
    </row>
    <row r="15" spans="1:9" x14ac:dyDescent="0.25">
      <c r="A15" s="67">
        <v>1102</v>
      </c>
      <c r="B15" s="67" t="s">
        <v>81</v>
      </c>
      <c r="C15" s="69">
        <v>119396.08</v>
      </c>
      <c r="D15" s="69">
        <v>0</v>
      </c>
      <c r="E15" s="69">
        <v>119396.08</v>
      </c>
      <c r="F15" s="69">
        <v>0</v>
      </c>
      <c r="G15" s="69">
        <v>0</v>
      </c>
      <c r="H15" s="69">
        <v>0</v>
      </c>
      <c r="I15" s="69">
        <v>0</v>
      </c>
    </row>
    <row r="16" spans="1:9" x14ac:dyDescent="0.25">
      <c r="A16" s="67" t="s">
        <v>82</v>
      </c>
      <c r="B16" s="67" t="s">
        <v>85</v>
      </c>
      <c r="C16" s="69">
        <v>119396.08</v>
      </c>
      <c r="D16" s="69">
        <v>0</v>
      </c>
      <c r="E16" s="69">
        <v>119396.08</v>
      </c>
      <c r="F16" s="69">
        <v>0</v>
      </c>
      <c r="G16" s="69">
        <v>0</v>
      </c>
      <c r="H16" s="69">
        <v>0</v>
      </c>
      <c r="I16" s="69">
        <v>0</v>
      </c>
    </row>
    <row r="17" spans="1:9" x14ac:dyDescent="0.25">
      <c r="A17" s="67" t="s">
        <v>82</v>
      </c>
      <c r="B17" s="67" t="s">
        <v>86</v>
      </c>
      <c r="C17" s="69">
        <v>119396.08</v>
      </c>
      <c r="D17" s="69">
        <v>0</v>
      </c>
      <c r="E17" s="69">
        <v>119396.08</v>
      </c>
      <c r="F17" s="69">
        <v>0</v>
      </c>
      <c r="G17" s="69">
        <v>0</v>
      </c>
      <c r="H17" s="69">
        <v>0</v>
      </c>
      <c r="I17" s="69">
        <v>0</v>
      </c>
    </row>
    <row r="18" spans="1:9" x14ac:dyDescent="0.25">
      <c r="A18" s="67">
        <v>1200</v>
      </c>
      <c r="B18" s="67" t="s">
        <v>81</v>
      </c>
      <c r="C18" s="69">
        <v>167616085.13999999</v>
      </c>
      <c r="D18" s="69">
        <v>167616085.13999999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</row>
    <row r="19" spans="1:9" x14ac:dyDescent="0.25">
      <c r="A19" s="67" t="s">
        <v>82</v>
      </c>
      <c r="B19" s="67" t="s">
        <v>87</v>
      </c>
      <c r="C19" s="69">
        <v>167616085.13999999</v>
      </c>
      <c r="D19" s="69">
        <v>167616085.13999999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</row>
    <row r="20" spans="1:9" x14ac:dyDescent="0.25">
      <c r="A20" s="67" t="s">
        <v>82</v>
      </c>
      <c r="B20" s="67" t="s">
        <v>88</v>
      </c>
      <c r="C20" s="69">
        <v>167616085.13999999</v>
      </c>
      <c r="D20" s="69">
        <v>167616085.13999999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</row>
    <row r="21" spans="1:9" x14ac:dyDescent="0.25">
      <c r="A21" s="67">
        <v>1410</v>
      </c>
      <c r="B21" s="67" t="s">
        <v>81</v>
      </c>
      <c r="C21" s="69">
        <v>101908000</v>
      </c>
      <c r="D21" s="69">
        <v>101908000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</row>
    <row r="22" spans="1:9" x14ac:dyDescent="0.25">
      <c r="A22" s="67">
        <v>1415</v>
      </c>
      <c r="B22" s="67" t="s">
        <v>81</v>
      </c>
      <c r="C22" s="69">
        <v>39457.78</v>
      </c>
      <c r="D22" s="69">
        <v>39457.78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</row>
    <row r="23" spans="1:9" x14ac:dyDescent="0.25">
      <c r="A23" s="67">
        <v>1415</v>
      </c>
      <c r="B23" s="67" t="s">
        <v>89</v>
      </c>
      <c r="C23" s="69">
        <v>-33871.89</v>
      </c>
      <c r="D23" s="69">
        <v>-33871.89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</row>
    <row r="24" spans="1:9" x14ac:dyDescent="0.25">
      <c r="A24" s="67">
        <v>1416</v>
      </c>
      <c r="B24" s="67" t="s">
        <v>89</v>
      </c>
      <c r="C24" s="69">
        <v>-1378841.82</v>
      </c>
      <c r="D24" s="69">
        <v>-1378841.82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</row>
    <row r="25" spans="1:9" x14ac:dyDescent="0.25">
      <c r="A25" s="67">
        <v>1418</v>
      </c>
      <c r="B25" s="67" t="s">
        <v>81</v>
      </c>
      <c r="C25" s="69">
        <v>2315426.11</v>
      </c>
      <c r="D25" s="69">
        <v>2315426.11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</row>
    <row r="26" spans="1:9" x14ac:dyDescent="0.25">
      <c r="A26" s="67" t="s">
        <v>82</v>
      </c>
      <c r="B26" s="67" t="s">
        <v>90</v>
      </c>
      <c r="C26" s="69">
        <v>102850170.18000001</v>
      </c>
      <c r="D26" s="69">
        <v>102850170.18000001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</row>
    <row r="27" spans="1:9" x14ac:dyDescent="0.25">
      <c r="A27" s="67" t="s">
        <v>82</v>
      </c>
      <c r="B27" s="67" t="s">
        <v>91</v>
      </c>
      <c r="C27" s="69">
        <v>102850170.18000001</v>
      </c>
      <c r="D27" s="69">
        <v>102850170.18000001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</row>
    <row r="28" spans="1:9" x14ac:dyDescent="0.25">
      <c r="A28" s="67">
        <v>1500</v>
      </c>
      <c r="B28" s="67" t="s">
        <v>81</v>
      </c>
      <c r="C28" s="69">
        <v>74671390.390000001</v>
      </c>
      <c r="D28" s="69">
        <v>42580070.149999999</v>
      </c>
      <c r="E28" s="69">
        <v>31701353.93</v>
      </c>
      <c r="F28" s="69">
        <v>44004.52</v>
      </c>
      <c r="G28" s="69">
        <v>0</v>
      </c>
      <c r="H28" s="69">
        <v>0</v>
      </c>
      <c r="I28" s="69">
        <v>345961.79</v>
      </c>
    </row>
    <row r="29" spans="1:9" x14ac:dyDescent="0.25">
      <c r="A29" s="67">
        <v>1502</v>
      </c>
      <c r="B29" s="67" t="s">
        <v>81</v>
      </c>
      <c r="C29" s="69">
        <v>21152503.309999999</v>
      </c>
      <c r="D29" s="69">
        <v>21152503.309999999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</row>
    <row r="30" spans="1:9" x14ac:dyDescent="0.25">
      <c r="A30" s="67">
        <v>1508</v>
      </c>
      <c r="B30" s="67" t="s">
        <v>81</v>
      </c>
      <c r="C30" s="69">
        <v>758580.09</v>
      </c>
      <c r="D30" s="69">
        <v>758423.92</v>
      </c>
      <c r="E30" s="69">
        <v>0</v>
      </c>
      <c r="F30" s="69">
        <v>0</v>
      </c>
      <c r="G30" s="69">
        <v>0</v>
      </c>
      <c r="H30" s="69">
        <v>0</v>
      </c>
      <c r="I30" s="69">
        <v>156.16999999999999</v>
      </c>
    </row>
    <row r="31" spans="1:9" x14ac:dyDescent="0.25">
      <c r="A31" s="67">
        <v>1509</v>
      </c>
      <c r="B31" s="67" t="s">
        <v>89</v>
      </c>
      <c r="C31" s="69">
        <v>-238808.21</v>
      </c>
      <c r="D31" s="69">
        <v>-5592.35</v>
      </c>
      <c r="E31" s="69">
        <v>-179015.91</v>
      </c>
      <c r="F31" s="69">
        <v>-6208.45</v>
      </c>
      <c r="G31" s="69">
        <v>0</v>
      </c>
      <c r="H31" s="69">
        <v>0</v>
      </c>
      <c r="I31" s="69">
        <v>-47991.5</v>
      </c>
    </row>
    <row r="32" spans="1:9" x14ac:dyDescent="0.25">
      <c r="A32" s="67" t="s">
        <v>82</v>
      </c>
      <c r="B32" s="67" t="s">
        <v>92</v>
      </c>
      <c r="C32" s="69">
        <v>96343665.579999998</v>
      </c>
      <c r="D32" s="69">
        <v>64485405.030000001</v>
      </c>
      <c r="E32" s="69">
        <v>31522338.02</v>
      </c>
      <c r="F32" s="69">
        <v>37796.07</v>
      </c>
      <c r="G32" s="69">
        <v>0</v>
      </c>
      <c r="H32" s="69">
        <v>0</v>
      </c>
      <c r="I32" s="69">
        <v>298126.46000000002</v>
      </c>
    </row>
    <row r="33" spans="1:9" x14ac:dyDescent="0.25">
      <c r="A33" s="67">
        <v>1521</v>
      </c>
      <c r="B33" s="67" t="s">
        <v>81</v>
      </c>
      <c r="C33" s="69">
        <v>70000000</v>
      </c>
      <c r="D33" s="69">
        <v>70000000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</row>
    <row r="34" spans="1:9" x14ac:dyDescent="0.25">
      <c r="A34" s="67">
        <v>1524</v>
      </c>
      <c r="B34" s="67" t="s">
        <v>81</v>
      </c>
      <c r="C34" s="69">
        <v>50000000</v>
      </c>
      <c r="D34" s="69">
        <v>50000000</v>
      </c>
      <c r="E34" s="69">
        <v>0</v>
      </c>
      <c r="F34" s="69">
        <v>0</v>
      </c>
      <c r="G34" s="69">
        <v>0</v>
      </c>
      <c r="H34" s="69">
        <v>0</v>
      </c>
      <c r="I34" s="69">
        <v>0</v>
      </c>
    </row>
    <row r="35" spans="1:9" x14ac:dyDescent="0.25">
      <c r="A35" s="67">
        <v>1526</v>
      </c>
      <c r="B35" s="67" t="s">
        <v>81</v>
      </c>
      <c r="C35" s="69">
        <v>3340.21</v>
      </c>
      <c r="D35" s="69">
        <v>3340.21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</row>
    <row r="36" spans="1:9" x14ac:dyDescent="0.25">
      <c r="A36" s="67">
        <v>1528</v>
      </c>
      <c r="B36" s="67" t="s">
        <v>81</v>
      </c>
      <c r="C36" s="69">
        <v>100684.93</v>
      </c>
      <c r="D36" s="69">
        <v>100684.93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</row>
    <row r="37" spans="1:9" x14ac:dyDescent="0.25">
      <c r="A37" s="67" t="s">
        <v>82</v>
      </c>
      <c r="B37" s="67" t="s">
        <v>93</v>
      </c>
      <c r="C37" s="69">
        <v>120104025.14</v>
      </c>
      <c r="D37" s="69">
        <v>120104025.14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</row>
    <row r="38" spans="1:9" x14ac:dyDescent="0.25">
      <c r="A38" s="67" t="s">
        <v>82</v>
      </c>
      <c r="B38" s="67" t="s">
        <v>94</v>
      </c>
      <c r="C38" s="69">
        <v>216447690.72</v>
      </c>
      <c r="D38" s="69">
        <v>184589430.16999999</v>
      </c>
      <c r="E38" s="69">
        <v>31522338.02</v>
      </c>
      <c r="F38" s="69">
        <v>37796.07</v>
      </c>
      <c r="G38" s="69">
        <v>0</v>
      </c>
      <c r="H38" s="69">
        <v>0</v>
      </c>
      <c r="I38" s="69">
        <v>298126.46000000002</v>
      </c>
    </row>
    <row r="39" spans="1:9" x14ac:dyDescent="0.25">
      <c r="A39" s="67">
        <v>1811</v>
      </c>
      <c r="B39" s="67" t="s">
        <v>81</v>
      </c>
      <c r="C39" s="69">
        <v>13602632</v>
      </c>
      <c r="D39" s="69">
        <v>13602632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</row>
    <row r="40" spans="1:9" x14ac:dyDescent="0.25">
      <c r="A40" s="67">
        <v>1819</v>
      </c>
      <c r="B40" s="67" t="s">
        <v>81</v>
      </c>
      <c r="C40" s="69">
        <v>4228187.53</v>
      </c>
      <c r="D40" s="69">
        <v>4228187.53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</row>
    <row r="41" spans="1:9" x14ac:dyDescent="0.25">
      <c r="A41" s="67" t="s">
        <v>82</v>
      </c>
      <c r="B41" s="67" t="s">
        <v>95</v>
      </c>
      <c r="C41" s="69">
        <v>17830819.530000001</v>
      </c>
      <c r="D41" s="69">
        <v>17830819.530000001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</row>
    <row r="42" spans="1:9" x14ac:dyDescent="0.25">
      <c r="A42" s="67">
        <v>1890</v>
      </c>
      <c r="B42" s="67" t="s">
        <v>89</v>
      </c>
      <c r="C42" s="69">
        <v>-131131.69</v>
      </c>
      <c r="D42" s="69">
        <v>-131131.69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</row>
    <row r="43" spans="1:9" x14ac:dyDescent="0.25">
      <c r="A43" s="67" t="s">
        <v>82</v>
      </c>
      <c r="B43" s="67" t="s">
        <v>96</v>
      </c>
      <c r="C43" s="69">
        <v>-131131.69</v>
      </c>
      <c r="D43" s="69">
        <v>-131131.69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</row>
    <row r="44" spans="1:9" x14ac:dyDescent="0.25">
      <c r="A44" s="67" t="s">
        <v>82</v>
      </c>
      <c r="B44" s="67" t="s">
        <v>97</v>
      </c>
      <c r="C44" s="69">
        <v>17699687.84</v>
      </c>
      <c r="D44" s="69">
        <v>17699687.84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</row>
    <row r="45" spans="1:9" x14ac:dyDescent="0.25">
      <c r="A45" s="67" t="s">
        <v>82</v>
      </c>
      <c r="B45" s="67" t="s">
        <v>98</v>
      </c>
      <c r="C45" s="69">
        <v>666896308.52999997</v>
      </c>
      <c r="D45" s="69">
        <v>554951323.50999999</v>
      </c>
      <c r="E45" s="69">
        <v>111167384.42</v>
      </c>
      <c r="F45" s="69">
        <v>479474.14</v>
      </c>
      <c r="G45" s="69">
        <v>0</v>
      </c>
      <c r="H45" s="69">
        <v>0</v>
      </c>
      <c r="I45" s="69">
        <v>298126.46000000002</v>
      </c>
    </row>
    <row r="46" spans="1:9" x14ac:dyDescent="0.25">
      <c r="A46" s="67">
        <v>2063</v>
      </c>
      <c r="B46" s="67" t="s">
        <v>81</v>
      </c>
      <c r="C46" s="69">
        <v>3250657933.3400002</v>
      </c>
      <c r="D46" s="69">
        <v>698289368.80999994</v>
      </c>
      <c r="E46" s="69">
        <v>2552368564.5300002</v>
      </c>
      <c r="F46" s="69">
        <v>0</v>
      </c>
      <c r="G46" s="69">
        <v>0</v>
      </c>
      <c r="H46" s="69">
        <v>0</v>
      </c>
      <c r="I46" s="69">
        <v>0</v>
      </c>
    </row>
    <row r="47" spans="1:9" x14ac:dyDescent="0.25">
      <c r="A47" s="67">
        <v>2066</v>
      </c>
      <c r="B47" s="67" t="s">
        <v>89</v>
      </c>
      <c r="C47" s="69">
        <v>-43221.18</v>
      </c>
      <c r="D47" s="69">
        <v>-43221.18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</row>
    <row r="48" spans="1:9" x14ac:dyDescent="0.25">
      <c r="A48" s="67">
        <v>2068</v>
      </c>
      <c r="B48" s="67" t="s">
        <v>81</v>
      </c>
      <c r="C48" s="69">
        <v>35793637.659999996</v>
      </c>
      <c r="D48" s="69">
        <v>10722328.17</v>
      </c>
      <c r="E48" s="69">
        <v>25071309.489999998</v>
      </c>
      <c r="F48" s="69">
        <v>0</v>
      </c>
      <c r="G48" s="69">
        <v>0</v>
      </c>
      <c r="H48" s="69">
        <v>0</v>
      </c>
      <c r="I48" s="69">
        <v>0</v>
      </c>
    </row>
    <row r="49" spans="1:9" x14ac:dyDescent="0.25">
      <c r="A49" s="67">
        <v>2069</v>
      </c>
      <c r="B49" s="67" t="s">
        <v>89</v>
      </c>
      <c r="C49" s="69">
        <v>-240211784.99000001</v>
      </c>
      <c r="D49" s="69">
        <v>-57997931.240000002</v>
      </c>
      <c r="E49" s="69">
        <v>-182213853.75</v>
      </c>
      <c r="F49" s="69">
        <v>0</v>
      </c>
      <c r="G49" s="69">
        <v>0</v>
      </c>
      <c r="H49" s="69">
        <v>0</v>
      </c>
      <c r="I49" s="69">
        <v>0</v>
      </c>
    </row>
    <row r="50" spans="1:9" x14ac:dyDescent="0.25">
      <c r="A50" s="67" t="s">
        <v>82</v>
      </c>
      <c r="B50" s="67" t="s">
        <v>99</v>
      </c>
      <c r="C50" s="69">
        <v>3046196564.8299999</v>
      </c>
      <c r="D50" s="69">
        <v>650970544.55999994</v>
      </c>
      <c r="E50" s="69">
        <v>2395226020.27</v>
      </c>
      <c r="F50" s="69">
        <v>0</v>
      </c>
      <c r="G50" s="69">
        <v>0</v>
      </c>
      <c r="H50" s="69">
        <v>0</v>
      </c>
      <c r="I50" s="69">
        <v>0</v>
      </c>
    </row>
    <row r="51" spans="1:9" x14ac:dyDescent="0.25">
      <c r="A51" s="67">
        <v>2071</v>
      </c>
      <c r="B51" s="67" t="s">
        <v>81</v>
      </c>
      <c r="C51" s="69">
        <v>352623.75</v>
      </c>
      <c r="D51" s="69">
        <v>352623.75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</row>
    <row r="52" spans="1:9" x14ac:dyDescent="0.25">
      <c r="A52" s="67">
        <v>2078</v>
      </c>
      <c r="B52" s="67" t="s">
        <v>81</v>
      </c>
      <c r="C52" s="69">
        <v>4525.66</v>
      </c>
      <c r="D52" s="69">
        <v>4525.66</v>
      </c>
      <c r="E52" s="69">
        <v>0</v>
      </c>
      <c r="F52" s="69">
        <v>0</v>
      </c>
      <c r="G52" s="69">
        <v>0</v>
      </c>
      <c r="H52" s="69">
        <v>0</v>
      </c>
      <c r="I52" s="69">
        <v>0</v>
      </c>
    </row>
    <row r="53" spans="1:9" x14ac:dyDescent="0.25">
      <c r="A53" s="67">
        <v>2079</v>
      </c>
      <c r="B53" s="67" t="s">
        <v>89</v>
      </c>
      <c r="C53" s="69">
        <v>-8621.94</v>
      </c>
      <c r="D53" s="69">
        <v>-8621.94</v>
      </c>
      <c r="E53" s="69">
        <v>0</v>
      </c>
      <c r="F53" s="69">
        <v>0</v>
      </c>
      <c r="G53" s="69">
        <v>0</v>
      </c>
      <c r="H53" s="69">
        <v>0</v>
      </c>
      <c r="I53" s="69">
        <v>0</v>
      </c>
    </row>
    <row r="54" spans="1:9" x14ac:dyDescent="0.25">
      <c r="A54" s="67" t="s">
        <v>82</v>
      </c>
      <c r="B54" s="67" t="s">
        <v>100</v>
      </c>
      <c r="C54" s="69">
        <v>348527.47</v>
      </c>
      <c r="D54" s="69">
        <v>348527.47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</row>
    <row r="55" spans="1:9" x14ac:dyDescent="0.25">
      <c r="A55" s="67">
        <v>2086</v>
      </c>
      <c r="B55" s="67" t="s">
        <v>89</v>
      </c>
      <c r="C55" s="69">
        <v>-54863.65</v>
      </c>
      <c r="D55" s="69">
        <v>-54863.65</v>
      </c>
      <c r="E55" s="69">
        <v>0</v>
      </c>
      <c r="F55" s="69">
        <v>0</v>
      </c>
      <c r="G55" s="69">
        <v>0</v>
      </c>
      <c r="H55" s="69">
        <v>0</v>
      </c>
      <c r="I55" s="69">
        <v>0</v>
      </c>
    </row>
    <row r="56" spans="1:9" x14ac:dyDescent="0.25">
      <c r="A56" s="67">
        <v>2088</v>
      </c>
      <c r="B56" s="67" t="s">
        <v>81</v>
      </c>
      <c r="C56" s="69">
        <v>1741473.61</v>
      </c>
      <c r="D56" s="69">
        <v>1741473.61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</row>
    <row r="57" spans="1:9" x14ac:dyDescent="0.25">
      <c r="A57" s="67">
        <v>2089</v>
      </c>
      <c r="B57" s="67" t="s">
        <v>89</v>
      </c>
      <c r="C57" s="69">
        <v>-21839.9</v>
      </c>
      <c r="D57" s="69">
        <v>-21839.9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</row>
    <row r="58" spans="1:9" x14ac:dyDescent="0.25">
      <c r="A58" s="67" t="s">
        <v>82</v>
      </c>
      <c r="B58" s="67" t="s">
        <v>101</v>
      </c>
      <c r="C58" s="69">
        <v>102583765.13</v>
      </c>
      <c r="D58" s="69">
        <v>102583765.13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</row>
    <row r="59" spans="1:9" x14ac:dyDescent="0.25">
      <c r="A59" s="67" t="s">
        <v>82</v>
      </c>
      <c r="B59" s="67" t="s">
        <v>102</v>
      </c>
      <c r="C59" s="69">
        <v>3149128857.4299998</v>
      </c>
      <c r="D59" s="69">
        <v>753902837.15999997</v>
      </c>
      <c r="E59" s="69">
        <v>2395226020.27</v>
      </c>
      <c r="F59" s="69">
        <v>0</v>
      </c>
      <c r="G59" s="69">
        <v>0</v>
      </c>
      <c r="H59" s="69">
        <v>0</v>
      </c>
      <c r="I59" s="69">
        <v>0</v>
      </c>
    </row>
    <row r="60" spans="1:9" x14ac:dyDescent="0.25">
      <c r="A60" s="67">
        <v>2203</v>
      </c>
      <c r="B60" s="67" t="s">
        <v>81</v>
      </c>
      <c r="C60" s="69">
        <v>53766660.140000001</v>
      </c>
      <c r="D60" s="69">
        <v>53709732.530000001</v>
      </c>
      <c r="E60" s="69">
        <v>56927.61</v>
      </c>
      <c r="F60" s="69">
        <v>0</v>
      </c>
      <c r="G60" s="69">
        <v>0</v>
      </c>
      <c r="H60" s="69">
        <v>0</v>
      </c>
      <c r="I60" s="69">
        <v>0</v>
      </c>
    </row>
    <row r="61" spans="1:9" x14ac:dyDescent="0.25">
      <c r="A61" s="67">
        <v>2206</v>
      </c>
      <c r="B61" s="67" t="s">
        <v>81</v>
      </c>
      <c r="C61" s="69">
        <v>0.97</v>
      </c>
      <c r="D61" s="69">
        <v>0.97</v>
      </c>
      <c r="E61" s="69">
        <v>0</v>
      </c>
      <c r="F61" s="69">
        <v>0</v>
      </c>
      <c r="G61" s="69">
        <v>0</v>
      </c>
      <c r="H61" s="69">
        <v>0</v>
      </c>
      <c r="I61" s="69">
        <v>0</v>
      </c>
    </row>
    <row r="62" spans="1:9" x14ac:dyDescent="0.25">
      <c r="A62" s="67">
        <v>2206</v>
      </c>
      <c r="B62" s="67" t="s">
        <v>89</v>
      </c>
      <c r="C62" s="69">
        <v>-684819.65</v>
      </c>
      <c r="D62" s="69">
        <v>-684819.65</v>
      </c>
      <c r="E62" s="69">
        <v>0</v>
      </c>
      <c r="F62" s="69">
        <v>0</v>
      </c>
      <c r="G62" s="69">
        <v>0</v>
      </c>
      <c r="H62" s="69">
        <v>0</v>
      </c>
      <c r="I62" s="69">
        <v>0</v>
      </c>
    </row>
    <row r="63" spans="1:9" x14ac:dyDescent="0.25">
      <c r="A63" s="67">
        <v>2208</v>
      </c>
      <c r="B63" s="67" t="s">
        <v>81</v>
      </c>
      <c r="C63" s="69">
        <v>1243107.3700000001</v>
      </c>
      <c r="D63" s="69">
        <v>1243107.3700000001</v>
      </c>
      <c r="E63" s="69">
        <v>0</v>
      </c>
      <c r="F63" s="69">
        <v>0</v>
      </c>
      <c r="G63" s="69">
        <v>0</v>
      </c>
      <c r="H63" s="69">
        <v>0</v>
      </c>
      <c r="I63" s="69">
        <v>0</v>
      </c>
    </row>
    <row r="64" spans="1:9" x14ac:dyDescent="0.25">
      <c r="A64" s="67">
        <v>2209</v>
      </c>
      <c r="B64" s="67" t="s">
        <v>89</v>
      </c>
      <c r="C64" s="69">
        <v>-499759.79</v>
      </c>
      <c r="D64" s="69">
        <v>-442832.18</v>
      </c>
      <c r="E64" s="69">
        <v>-56927.61</v>
      </c>
      <c r="F64" s="69">
        <v>0</v>
      </c>
      <c r="G64" s="69">
        <v>0</v>
      </c>
      <c r="H64" s="69">
        <v>0</v>
      </c>
      <c r="I64" s="69">
        <v>0</v>
      </c>
    </row>
    <row r="65" spans="1:9" x14ac:dyDescent="0.25">
      <c r="A65" s="67" t="s">
        <v>82</v>
      </c>
      <c r="B65" s="67" t="s">
        <v>103</v>
      </c>
      <c r="C65" s="69">
        <v>53825189.039999999</v>
      </c>
      <c r="D65" s="69">
        <v>53825189.039999999</v>
      </c>
      <c r="E65" s="69">
        <v>0</v>
      </c>
      <c r="F65" s="69">
        <v>0</v>
      </c>
      <c r="G65" s="69">
        <v>0</v>
      </c>
      <c r="H65" s="69">
        <v>0</v>
      </c>
      <c r="I65" s="69">
        <v>0</v>
      </c>
    </row>
    <row r="66" spans="1:9" x14ac:dyDescent="0.25">
      <c r="A66" s="67">
        <v>2233</v>
      </c>
      <c r="B66" s="67" t="s">
        <v>81</v>
      </c>
      <c r="C66" s="69">
        <v>6918713.2800000003</v>
      </c>
      <c r="D66" s="69">
        <v>6918713.2800000003</v>
      </c>
      <c r="E66" s="69">
        <v>0</v>
      </c>
      <c r="F66" s="69">
        <v>0</v>
      </c>
      <c r="G66" s="69">
        <v>0</v>
      </c>
      <c r="H66" s="69">
        <v>0</v>
      </c>
      <c r="I66" s="69">
        <v>0</v>
      </c>
    </row>
    <row r="67" spans="1:9" x14ac:dyDescent="0.25">
      <c r="A67" s="67">
        <v>2236</v>
      </c>
      <c r="B67" s="67" t="s">
        <v>89</v>
      </c>
      <c r="C67" s="69">
        <v>-104445.36</v>
      </c>
      <c r="D67" s="69">
        <v>-104445.36</v>
      </c>
      <c r="E67" s="69">
        <v>0</v>
      </c>
      <c r="F67" s="69">
        <v>0</v>
      </c>
      <c r="G67" s="69">
        <v>0</v>
      </c>
      <c r="H67" s="69">
        <v>0</v>
      </c>
      <c r="I67" s="69">
        <v>0</v>
      </c>
    </row>
    <row r="68" spans="1:9" x14ac:dyDescent="0.25">
      <c r="A68" s="67">
        <v>2238</v>
      </c>
      <c r="B68" s="67" t="s">
        <v>81</v>
      </c>
      <c r="C68" s="69">
        <v>125474.31</v>
      </c>
      <c r="D68" s="69">
        <v>125474.31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</row>
    <row r="69" spans="1:9" x14ac:dyDescent="0.25">
      <c r="A69" s="67">
        <v>2239</v>
      </c>
      <c r="B69" s="67" t="s">
        <v>89</v>
      </c>
      <c r="C69" s="69">
        <v>-2798.76</v>
      </c>
      <c r="D69" s="69">
        <v>-2798.76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</row>
    <row r="70" spans="1:9" x14ac:dyDescent="0.25">
      <c r="A70" s="67" t="s">
        <v>82</v>
      </c>
      <c r="B70" s="67" t="s">
        <v>104</v>
      </c>
      <c r="C70" s="69">
        <v>6936943.4699999997</v>
      </c>
      <c r="D70" s="69">
        <v>6936943.4699999997</v>
      </c>
      <c r="E70" s="69">
        <v>0</v>
      </c>
      <c r="F70" s="69">
        <v>0</v>
      </c>
      <c r="G70" s="69">
        <v>0</v>
      </c>
      <c r="H70" s="69">
        <v>0</v>
      </c>
      <c r="I70" s="69">
        <v>0</v>
      </c>
    </row>
    <row r="71" spans="1:9" x14ac:dyDescent="0.25">
      <c r="A71" s="67" t="s">
        <v>82</v>
      </c>
      <c r="B71" s="67" t="s">
        <v>105</v>
      </c>
      <c r="C71" s="69">
        <v>60762132.509999998</v>
      </c>
      <c r="D71" s="69">
        <v>60762132.509999998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</row>
    <row r="72" spans="1:9" x14ac:dyDescent="0.25">
      <c r="A72" s="67">
        <v>2600</v>
      </c>
      <c r="B72" s="67" t="s">
        <v>81</v>
      </c>
      <c r="C72" s="69">
        <v>7463066.3499999996</v>
      </c>
      <c r="D72" s="69">
        <v>7463066.3499999996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</row>
    <row r="73" spans="1:9" x14ac:dyDescent="0.25">
      <c r="A73" s="67">
        <v>2607</v>
      </c>
      <c r="B73" s="67" t="s">
        <v>81</v>
      </c>
      <c r="C73" s="69">
        <v>227711.17</v>
      </c>
      <c r="D73" s="69">
        <v>227711.17</v>
      </c>
      <c r="E73" s="69">
        <v>0</v>
      </c>
      <c r="F73" s="69">
        <v>0</v>
      </c>
      <c r="G73" s="69">
        <v>0</v>
      </c>
      <c r="H73" s="69">
        <v>0</v>
      </c>
      <c r="I73" s="69">
        <v>0</v>
      </c>
    </row>
    <row r="74" spans="1:9" x14ac:dyDescent="0.25">
      <c r="A74" s="67">
        <v>2609</v>
      </c>
      <c r="B74" s="67" t="s">
        <v>89</v>
      </c>
      <c r="C74" s="69">
        <v>-257304.35</v>
      </c>
      <c r="D74" s="69">
        <v>-257304.35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</row>
    <row r="75" spans="1:9" x14ac:dyDescent="0.25">
      <c r="A75" s="67" t="s">
        <v>82</v>
      </c>
      <c r="B75" s="67" t="s">
        <v>106</v>
      </c>
      <c r="C75" s="69">
        <v>7433473.1699999999</v>
      </c>
      <c r="D75" s="69">
        <v>7433473.1699999999</v>
      </c>
      <c r="E75" s="69">
        <v>0</v>
      </c>
      <c r="F75" s="69">
        <v>0</v>
      </c>
      <c r="G75" s="69">
        <v>0</v>
      </c>
      <c r="H75" s="69">
        <v>0</v>
      </c>
      <c r="I75" s="69">
        <v>0</v>
      </c>
    </row>
    <row r="76" spans="1:9" x14ac:dyDescent="0.25">
      <c r="A76" s="67">
        <v>2620</v>
      </c>
      <c r="B76" s="67" t="s">
        <v>81</v>
      </c>
      <c r="C76" s="69">
        <v>6767660.0099999998</v>
      </c>
      <c r="D76" s="69">
        <v>6767660.0099999998</v>
      </c>
      <c r="E76" s="69">
        <v>0</v>
      </c>
      <c r="F76" s="69">
        <v>0</v>
      </c>
      <c r="G76" s="69">
        <v>0</v>
      </c>
      <c r="H76" s="69">
        <v>0</v>
      </c>
      <c r="I76" s="69">
        <v>0</v>
      </c>
    </row>
    <row r="77" spans="1:9" x14ac:dyDescent="0.25">
      <c r="A77" s="67">
        <v>2627</v>
      </c>
      <c r="B77" s="67" t="s">
        <v>81</v>
      </c>
      <c r="C77" s="69">
        <v>5892.6</v>
      </c>
      <c r="D77" s="69">
        <v>5892.6</v>
      </c>
      <c r="E77" s="69">
        <v>0</v>
      </c>
      <c r="F77" s="69">
        <v>0</v>
      </c>
      <c r="G77" s="69">
        <v>0</v>
      </c>
      <c r="H77" s="69">
        <v>0</v>
      </c>
      <c r="I77" s="69">
        <v>0</v>
      </c>
    </row>
    <row r="78" spans="1:9" x14ac:dyDescent="0.25">
      <c r="A78" s="67">
        <v>2629</v>
      </c>
      <c r="B78" s="67" t="s">
        <v>89</v>
      </c>
      <c r="C78" s="69">
        <v>-356146.9</v>
      </c>
      <c r="D78" s="69">
        <v>-356146.9</v>
      </c>
      <c r="E78" s="69">
        <v>0</v>
      </c>
      <c r="F78" s="69">
        <v>0</v>
      </c>
      <c r="G78" s="69">
        <v>0</v>
      </c>
      <c r="H78" s="69">
        <v>0</v>
      </c>
      <c r="I78" s="69">
        <v>0</v>
      </c>
    </row>
    <row r="79" spans="1:9" x14ac:dyDescent="0.25">
      <c r="A79" s="67" t="s">
        <v>82</v>
      </c>
      <c r="B79" s="67" t="s">
        <v>107</v>
      </c>
      <c r="C79" s="69">
        <v>6417405.71</v>
      </c>
      <c r="D79" s="69">
        <v>6417405.71</v>
      </c>
      <c r="E79" s="69">
        <v>0</v>
      </c>
      <c r="F79" s="69">
        <v>0</v>
      </c>
      <c r="G79" s="69">
        <v>0</v>
      </c>
      <c r="H79" s="69">
        <v>0</v>
      </c>
      <c r="I79" s="69">
        <v>0</v>
      </c>
    </row>
    <row r="80" spans="1:9" x14ac:dyDescent="0.25">
      <c r="A80" s="67" t="s">
        <v>82</v>
      </c>
      <c r="B80" s="67" t="s">
        <v>108</v>
      </c>
      <c r="C80" s="69">
        <v>13850878.880000001</v>
      </c>
      <c r="D80" s="69">
        <v>13850878.880000001</v>
      </c>
      <c r="E80" s="69">
        <v>0</v>
      </c>
      <c r="F80" s="69">
        <v>0</v>
      </c>
      <c r="G80" s="69">
        <v>0</v>
      </c>
      <c r="H80" s="69">
        <v>0</v>
      </c>
      <c r="I80" s="69">
        <v>0</v>
      </c>
    </row>
    <row r="81" spans="1:9" x14ac:dyDescent="0.25">
      <c r="A81" s="67">
        <v>2809</v>
      </c>
      <c r="B81" s="67" t="s">
        <v>81</v>
      </c>
      <c r="C81" s="69">
        <v>892105.6</v>
      </c>
      <c r="D81" s="69">
        <v>47000</v>
      </c>
      <c r="E81" s="69">
        <v>845105.6</v>
      </c>
      <c r="F81" s="69">
        <v>0</v>
      </c>
      <c r="G81" s="69">
        <v>0</v>
      </c>
      <c r="H81" s="69">
        <v>0</v>
      </c>
      <c r="I81" s="69">
        <v>0</v>
      </c>
    </row>
    <row r="82" spans="1:9" x14ac:dyDescent="0.25">
      <c r="A82" s="67" t="s">
        <v>82</v>
      </c>
      <c r="B82" s="67" t="s">
        <v>109</v>
      </c>
      <c r="C82" s="69">
        <v>892105.6</v>
      </c>
      <c r="D82" s="69">
        <v>47000</v>
      </c>
      <c r="E82" s="69">
        <v>845105.6</v>
      </c>
      <c r="F82" s="69">
        <v>0</v>
      </c>
      <c r="G82" s="69">
        <v>0</v>
      </c>
      <c r="H82" s="69">
        <v>0</v>
      </c>
      <c r="I82" s="69">
        <v>0</v>
      </c>
    </row>
    <row r="83" spans="1:9" x14ac:dyDescent="0.25">
      <c r="A83" s="67">
        <v>2890</v>
      </c>
      <c r="B83" s="67" t="s">
        <v>89</v>
      </c>
      <c r="C83" s="69">
        <v>-5991.13</v>
      </c>
      <c r="D83" s="69">
        <v>-70</v>
      </c>
      <c r="E83" s="69">
        <v>-5921.13</v>
      </c>
      <c r="F83" s="69">
        <v>0</v>
      </c>
      <c r="G83" s="69">
        <v>0</v>
      </c>
      <c r="H83" s="69">
        <v>0</v>
      </c>
      <c r="I83" s="69">
        <v>0</v>
      </c>
    </row>
    <row r="84" spans="1:9" x14ac:dyDescent="0.25">
      <c r="A84" s="67" t="s">
        <v>82</v>
      </c>
      <c r="B84" s="67" t="s">
        <v>264</v>
      </c>
      <c r="C84" s="69">
        <v>-5991.13</v>
      </c>
      <c r="D84" s="69">
        <v>-70</v>
      </c>
      <c r="E84" s="69">
        <v>-5921.13</v>
      </c>
      <c r="F84" s="69">
        <v>0</v>
      </c>
      <c r="G84" s="69">
        <v>0</v>
      </c>
      <c r="H84" s="69">
        <v>0</v>
      </c>
      <c r="I84" s="69">
        <v>0</v>
      </c>
    </row>
    <row r="85" spans="1:9" x14ac:dyDescent="0.25">
      <c r="A85" s="67" t="s">
        <v>82</v>
      </c>
      <c r="B85" s="67" t="s">
        <v>110</v>
      </c>
      <c r="C85" s="69">
        <v>886114.47</v>
      </c>
      <c r="D85" s="69">
        <v>46930</v>
      </c>
      <c r="E85" s="69">
        <v>839184.47</v>
      </c>
      <c r="F85" s="69">
        <v>0</v>
      </c>
      <c r="G85" s="69">
        <v>0</v>
      </c>
      <c r="H85" s="69">
        <v>0</v>
      </c>
      <c r="I85" s="69">
        <v>0</v>
      </c>
    </row>
    <row r="86" spans="1:9" x14ac:dyDescent="0.25">
      <c r="A86" s="67">
        <v>2920</v>
      </c>
      <c r="B86" s="67" t="s">
        <v>81</v>
      </c>
      <c r="C86" s="69">
        <v>312</v>
      </c>
      <c r="D86" s="69">
        <v>312</v>
      </c>
      <c r="E86" s="69">
        <v>0</v>
      </c>
      <c r="F86" s="69">
        <v>0</v>
      </c>
      <c r="G86" s="69">
        <v>0</v>
      </c>
      <c r="H86" s="69">
        <v>0</v>
      </c>
      <c r="I86" s="69">
        <v>0</v>
      </c>
    </row>
    <row r="87" spans="1:9" x14ac:dyDescent="0.25">
      <c r="A87" s="67">
        <v>2924</v>
      </c>
      <c r="B87" s="67" t="s">
        <v>81</v>
      </c>
      <c r="C87" s="69">
        <v>12104220.939999999</v>
      </c>
      <c r="D87" s="69">
        <v>11422399.77</v>
      </c>
      <c r="E87" s="69">
        <v>681821.17</v>
      </c>
      <c r="F87" s="69">
        <v>0</v>
      </c>
      <c r="G87" s="69">
        <v>0</v>
      </c>
      <c r="H87" s="69">
        <v>0</v>
      </c>
      <c r="I87" s="69">
        <v>0</v>
      </c>
    </row>
    <row r="88" spans="1:9" x14ac:dyDescent="0.25">
      <c r="A88" s="67" t="s">
        <v>82</v>
      </c>
      <c r="B88" s="67" t="s">
        <v>111</v>
      </c>
      <c r="C88" s="69">
        <v>12104532.939999999</v>
      </c>
      <c r="D88" s="69">
        <v>11422711.77</v>
      </c>
      <c r="E88" s="69">
        <v>681821.17</v>
      </c>
      <c r="F88" s="69">
        <v>0</v>
      </c>
      <c r="G88" s="69">
        <v>0</v>
      </c>
      <c r="H88" s="69">
        <v>0</v>
      </c>
      <c r="I88" s="69">
        <v>0</v>
      </c>
    </row>
    <row r="89" spans="1:9" x14ac:dyDescent="0.25">
      <c r="A89" s="67" t="s">
        <v>82</v>
      </c>
      <c r="B89" s="67" t="s">
        <v>112</v>
      </c>
      <c r="C89" s="69">
        <v>12104532.939999999</v>
      </c>
      <c r="D89" s="69">
        <v>11422711.77</v>
      </c>
      <c r="E89" s="69">
        <v>681821.17</v>
      </c>
      <c r="F89" s="69">
        <v>0</v>
      </c>
      <c r="G89" s="69">
        <v>0</v>
      </c>
      <c r="H89" s="69">
        <v>0</v>
      </c>
      <c r="I89" s="69">
        <v>0</v>
      </c>
    </row>
    <row r="90" spans="1:9" x14ac:dyDescent="0.25">
      <c r="A90" s="67" t="s">
        <v>82</v>
      </c>
      <c r="B90" s="67" t="s">
        <v>113</v>
      </c>
      <c r="C90" s="69">
        <v>3236732516.23</v>
      </c>
      <c r="D90" s="69">
        <v>839985490.32000005</v>
      </c>
      <c r="E90" s="69">
        <v>2396747025.9099998</v>
      </c>
      <c r="F90" s="69">
        <v>0</v>
      </c>
      <c r="G90" s="69">
        <v>0</v>
      </c>
      <c r="H90" s="69">
        <v>0</v>
      </c>
      <c r="I90" s="69">
        <v>0</v>
      </c>
    </row>
    <row r="91" spans="1:9" x14ac:dyDescent="0.25">
      <c r="A91" s="67">
        <v>3043</v>
      </c>
      <c r="B91" s="67" t="s">
        <v>81</v>
      </c>
      <c r="C91" s="69">
        <v>2396844.75</v>
      </c>
      <c r="D91" s="69">
        <v>2396844.75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</row>
    <row r="92" spans="1:9" x14ac:dyDescent="0.25">
      <c r="A92" s="67" t="s">
        <v>82</v>
      </c>
      <c r="B92" s="67" t="s">
        <v>114</v>
      </c>
      <c r="C92" s="69">
        <v>2396844.75</v>
      </c>
      <c r="D92" s="69">
        <v>2396844.75</v>
      </c>
      <c r="E92" s="69">
        <v>0</v>
      </c>
      <c r="F92" s="69">
        <v>0</v>
      </c>
      <c r="G92" s="69">
        <v>0</v>
      </c>
      <c r="H92" s="69">
        <v>0</v>
      </c>
      <c r="I92" s="69">
        <v>0</v>
      </c>
    </row>
    <row r="93" spans="1:9" x14ac:dyDescent="0.25">
      <c r="A93" s="67" t="s">
        <v>82</v>
      </c>
      <c r="B93" s="67" t="s">
        <v>115</v>
      </c>
      <c r="C93" s="69">
        <v>2396844.75</v>
      </c>
      <c r="D93" s="69">
        <v>2396844.75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</row>
    <row r="94" spans="1:9" x14ac:dyDescent="0.25">
      <c r="A94" s="67">
        <v>3103</v>
      </c>
      <c r="B94" s="67" t="s">
        <v>81</v>
      </c>
      <c r="C94" s="69">
        <v>784000</v>
      </c>
      <c r="D94" s="69">
        <v>784000</v>
      </c>
      <c r="E94" s="69">
        <v>0</v>
      </c>
      <c r="F94" s="69">
        <v>0</v>
      </c>
      <c r="G94" s="69">
        <v>0</v>
      </c>
      <c r="H94" s="69">
        <v>0</v>
      </c>
      <c r="I94" s="69">
        <v>0</v>
      </c>
    </row>
    <row r="95" spans="1:9" x14ac:dyDescent="0.25">
      <c r="A95" s="67">
        <v>3107</v>
      </c>
      <c r="B95" s="67" t="s">
        <v>89</v>
      </c>
      <c r="C95" s="69">
        <v>-784000</v>
      </c>
      <c r="D95" s="69">
        <v>-784000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</row>
    <row r="96" spans="1:9" x14ac:dyDescent="0.25">
      <c r="A96" s="67" t="s">
        <v>82</v>
      </c>
      <c r="B96" s="67" t="s">
        <v>116</v>
      </c>
      <c r="C96" s="69">
        <v>0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  <c r="I96" s="69">
        <v>0</v>
      </c>
    </row>
    <row r="97" spans="1:9" x14ac:dyDescent="0.25">
      <c r="A97" s="67" t="s">
        <v>82</v>
      </c>
      <c r="B97" s="67" t="s">
        <v>117</v>
      </c>
      <c r="C97" s="69">
        <v>0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  <c r="I97" s="69">
        <v>0</v>
      </c>
    </row>
    <row r="98" spans="1:9" x14ac:dyDescent="0.25">
      <c r="A98" s="67">
        <v>3402</v>
      </c>
      <c r="B98" s="67" t="s">
        <v>81</v>
      </c>
      <c r="C98" s="69">
        <v>236925.17</v>
      </c>
      <c r="D98" s="69">
        <v>236925.17</v>
      </c>
      <c r="E98" s="69">
        <v>0</v>
      </c>
      <c r="F98" s="69">
        <v>0</v>
      </c>
      <c r="G98" s="69">
        <v>0</v>
      </c>
      <c r="H98" s="69">
        <v>0</v>
      </c>
      <c r="I98" s="69">
        <v>0</v>
      </c>
    </row>
    <row r="99" spans="1:9" x14ac:dyDescent="0.25">
      <c r="A99" s="67" t="s">
        <v>82</v>
      </c>
      <c r="B99" s="67" t="s">
        <v>118</v>
      </c>
      <c r="C99" s="69">
        <v>236925.17</v>
      </c>
      <c r="D99" s="69">
        <v>236925.17</v>
      </c>
      <c r="E99" s="69">
        <v>0</v>
      </c>
      <c r="F99" s="69">
        <v>0</v>
      </c>
      <c r="G99" s="69">
        <v>0</v>
      </c>
      <c r="H99" s="69">
        <v>0</v>
      </c>
      <c r="I99" s="69">
        <v>0</v>
      </c>
    </row>
    <row r="100" spans="1:9" x14ac:dyDescent="0.25">
      <c r="A100" s="67" t="s">
        <v>82</v>
      </c>
      <c r="B100" s="67" t="s">
        <v>119</v>
      </c>
      <c r="C100" s="69">
        <v>236925.17</v>
      </c>
      <c r="D100" s="69">
        <v>236925.17</v>
      </c>
      <c r="E100" s="69">
        <v>0</v>
      </c>
      <c r="F100" s="69">
        <v>0</v>
      </c>
      <c r="G100" s="69">
        <v>0</v>
      </c>
      <c r="H100" s="69">
        <v>0</v>
      </c>
      <c r="I100" s="69">
        <v>0</v>
      </c>
    </row>
    <row r="101" spans="1:9" x14ac:dyDescent="0.25">
      <c r="A101" s="67">
        <v>3500</v>
      </c>
      <c r="B101" s="67" t="s">
        <v>81</v>
      </c>
      <c r="C101" s="69">
        <v>6487419.0700000003</v>
      </c>
      <c r="D101" s="69">
        <v>6487419.0700000003</v>
      </c>
      <c r="E101" s="69">
        <v>0</v>
      </c>
      <c r="F101" s="69">
        <v>0</v>
      </c>
      <c r="G101" s="69">
        <v>0</v>
      </c>
      <c r="H101" s="69">
        <v>0</v>
      </c>
      <c r="I101" s="69">
        <v>0</v>
      </c>
    </row>
    <row r="102" spans="1:9" x14ac:dyDescent="0.25">
      <c r="A102" s="67" t="s">
        <v>82</v>
      </c>
      <c r="B102" s="67" t="s">
        <v>120</v>
      </c>
      <c r="C102" s="69">
        <v>6487419.0700000003</v>
      </c>
      <c r="D102" s="69">
        <v>6487419.0700000003</v>
      </c>
      <c r="E102" s="69">
        <v>0</v>
      </c>
      <c r="F102" s="69">
        <v>0</v>
      </c>
      <c r="G102" s="69">
        <v>0</v>
      </c>
      <c r="H102" s="69">
        <v>0</v>
      </c>
      <c r="I102" s="69">
        <v>0</v>
      </c>
    </row>
    <row r="103" spans="1:9" x14ac:dyDescent="0.25">
      <c r="A103" s="67">
        <v>3510</v>
      </c>
      <c r="B103" s="67" t="s">
        <v>81</v>
      </c>
      <c r="C103" s="69">
        <v>723588.82</v>
      </c>
      <c r="D103" s="69">
        <v>723588.82</v>
      </c>
      <c r="E103" s="69">
        <v>0</v>
      </c>
      <c r="F103" s="69">
        <v>0</v>
      </c>
      <c r="G103" s="69">
        <v>0</v>
      </c>
      <c r="H103" s="69">
        <v>0</v>
      </c>
      <c r="I103" s="69">
        <v>0</v>
      </c>
    </row>
    <row r="104" spans="1:9" x14ac:dyDescent="0.25">
      <c r="A104" s="67">
        <v>3519</v>
      </c>
      <c r="B104" s="67" t="s">
        <v>81</v>
      </c>
      <c r="C104" s="69">
        <v>16687655.51</v>
      </c>
      <c r="D104" s="69">
        <v>16687655.51</v>
      </c>
      <c r="E104" s="69">
        <v>0</v>
      </c>
      <c r="F104" s="69">
        <v>0</v>
      </c>
      <c r="G104" s="69">
        <v>0</v>
      </c>
      <c r="H104" s="69">
        <v>0</v>
      </c>
      <c r="I104" s="69">
        <v>0</v>
      </c>
    </row>
    <row r="105" spans="1:9" x14ac:dyDescent="0.25">
      <c r="A105" s="67" t="s">
        <v>82</v>
      </c>
      <c r="B105" s="67" t="s">
        <v>121</v>
      </c>
      <c r="C105" s="69">
        <v>17411244.329999998</v>
      </c>
      <c r="D105" s="69">
        <v>17411244.329999998</v>
      </c>
      <c r="E105" s="69">
        <v>0</v>
      </c>
      <c r="F105" s="69">
        <v>0</v>
      </c>
      <c r="G105" s="69">
        <v>0</v>
      </c>
      <c r="H105" s="69">
        <v>0</v>
      </c>
      <c r="I105" s="69">
        <v>0</v>
      </c>
    </row>
    <row r="106" spans="1:9" x14ac:dyDescent="0.25">
      <c r="A106" s="67">
        <v>3520</v>
      </c>
      <c r="B106" s="67" t="s">
        <v>81</v>
      </c>
      <c r="C106" s="69">
        <v>29.05</v>
      </c>
      <c r="D106" s="69">
        <v>29.05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</row>
    <row r="107" spans="1:9" x14ac:dyDescent="0.25">
      <c r="A107" s="67">
        <v>3521</v>
      </c>
      <c r="B107" s="67" t="s">
        <v>81</v>
      </c>
      <c r="C107" s="69">
        <v>284547.34000000003</v>
      </c>
      <c r="D107" s="69">
        <v>284547.34000000003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</row>
    <row r="108" spans="1:9" x14ac:dyDescent="0.25">
      <c r="A108" s="67">
        <v>3522</v>
      </c>
      <c r="B108" s="67" t="s">
        <v>81</v>
      </c>
      <c r="C108" s="69">
        <v>6185.69</v>
      </c>
      <c r="D108" s="69">
        <v>6185.69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</row>
    <row r="109" spans="1:9" x14ac:dyDescent="0.25">
      <c r="A109" s="67" t="s">
        <v>82</v>
      </c>
      <c r="B109" s="67" t="s">
        <v>122</v>
      </c>
      <c r="C109" s="69">
        <v>290762.08</v>
      </c>
      <c r="D109" s="69">
        <v>290762.08</v>
      </c>
      <c r="E109" s="69">
        <v>0</v>
      </c>
      <c r="F109" s="69">
        <v>0</v>
      </c>
      <c r="G109" s="69">
        <v>0</v>
      </c>
      <c r="H109" s="69">
        <v>0</v>
      </c>
      <c r="I109" s="69">
        <v>0</v>
      </c>
    </row>
    <row r="110" spans="1:9" x14ac:dyDescent="0.25">
      <c r="A110" s="67">
        <v>3548</v>
      </c>
      <c r="B110" s="67" t="s">
        <v>81</v>
      </c>
      <c r="C110" s="69">
        <v>1349397.74</v>
      </c>
      <c r="D110" s="69">
        <v>1349397.74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</row>
    <row r="111" spans="1:9" x14ac:dyDescent="0.25">
      <c r="A111" s="67" t="s">
        <v>82</v>
      </c>
      <c r="B111" s="67" t="s">
        <v>123</v>
      </c>
      <c r="C111" s="69">
        <v>1349397.74</v>
      </c>
      <c r="D111" s="69">
        <v>1349397.74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</row>
    <row r="112" spans="1:9" x14ac:dyDescent="0.25">
      <c r="A112" s="67">
        <v>3550</v>
      </c>
      <c r="B112" s="67" t="s">
        <v>81</v>
      </c>
      <c r="C112" s="69">
        <v>4367.12</v>
      </c>
      <c r="D112" s="69">
        <v>4367.12</v>
      </c>
      <c r="E112" s="69">
        <v>0</v>
      </c>
      <c r="F112" s="69">
        <v>0</v>
      </c>
      <c r="G112" s="69">
        <v>0</v>
      </c>
      <c r="H112" s="69">
        <v>0</v>
      </c>
      <c r="I112" s="69">
        <v>0</v>
      </c>
    </row>
    <row r="113" spans="1:9" x14ac:dyDescent="0.25">
      <c r="A113" s="67" t="s">
        <v>82</v>
      </c>
      <c r="B113" s="67" t="s">
        <v>124</v>
      </c>
      <c r="C113" s="69">
        <v>4367.12</v>
      </c>
      <c r="D113" s="69">
        <v>4367.12</v>
      </c>
      <c r="E113" s="69">
        <v>0</v>
      </c>
      <c r="F113" s="69">
        <v>0</v>
      </c>
      <c r="G113" s="69">
        <v>0</v>
      </c>
      <c r="H113" s="69">
        <v>0</v>
      </c>
      <c r="I113" s="69">
        <v>0</v>
      </c>
    </row>
    <row r="114" spans="1:9" x14ac:dyDescent="0.25">
      <c r="A114" s="67">
        <v>3570</v>
      </c>
      <c r="B114" s="67" t="s">
        <v>81</v>
      </c>
      <c r="C114" s="69">
        <v>99237.41</v>
      </c>
      <c r="D114" s="69">
        <v>99137.41</v>
      </c>
      <c r="E114" s="69">
        <v>0</v>
      </c>
      <c r="F114" s="69">
        <v>0</v>
      </c>
      <c r="G114" s="69">
        <v>100</v>
      </c>
      <c r="H114" s="69">
        <v>0</v>
      </c>
      <c r="I114" s="69">
        <v>0</v>
      </c>
    </row>
    <row r="115" spans="1:9" x14ac:dyDescent="0.25">
      <c r="A115" s="67">
        <v>3578</v>
      </c>
      <c r="B115" s="67" t="s">
        <v>81</v>
      </c>
      <c r="C115" s="69">
        <v>4161449.23</v>
      </c>
      <c r="D115" s="69">
        <v>4161449.23</v>
      </c>
      <c r="E115" s="69">
        <v>0</v>
      </c>
      <c r="F115" s="69">
        <v>0</v>
      </c>
      <c r="G115" s="69">
        <v>0</v>
      </c>
      <c r="H115" s="69">
        <v>0</v>
      </c>
      <c r="I115" s="69">
        <v>0</v>
      </c>
    </row>
    <row r="116" spans="1:9" x14ac:dyDescent="0.25">
      <c r="A116" s="67" t="s">
        <v>82</v>
      </c>
      <c r="B116" s="67" t="s">
        <v>125</v>
      </c>
      <c r="C116" s="69">
        <v>4260686.6399999997</v>
      </c>
      <c r="D116" s="69">
        <v>4260586.6399999997</v>
      </c>
      <c r="E116" s="69">
        <v>0</v>
      </c>
      <c r="F116" s="69">
        <v>0</v>
      </c>
      <c r="G116" s="69">
        <v>100</v>
      </c>
      <c r="H116" s="69">
        <v>0</v>
      </c>
      <c r="I116" s="69">
        <v>0</v>
      </c>
    </row>
    <row r="117" spans="1:9" x14ac:dyDescent="0.25">
      <c r="A117" s="67" t="s">
        <v>82</v>
      </c>
      <c r="B117" s="67" t="s">
        <v>127</v>
      </c>
      <c r="C117" s="69">
        <v>29803876.98</v>
      </c>
      <c r="D117" s="69">
        <v>29803776.98</v>
      </c>
      <c r="E117" s="69">
        <v>0</v>
      </c>
      <c r="F117" s="69">
        <v>0</v>
      </c>
      <c r="G117" s="69">
        <v>100</v>
      </c>
      <c r="H117" s="69">
        <v>0</v>
      </c>
      <c r="I117" s="69">
        <v>0</v>
      </c>
    </row>
    <row r="118" spans="1:9" x14ac:dyDescent="0.25">
      <c r="A118" s="67">
        <v>3739</v>
      </c>
      <c r="B118" s="67" t="s">
        <v>81</v>
      </c>
      <c r="C118" s="69">
        <v>914948.74</v>
      </c>
      <c r="D118" s="69">
        <v>147536.03</v>
      </c>
      <c r="E118" s="69">
        <v>767412.71</v>
      </c>
      <c r="F118" s="69">
        <v>0</v>
      </c>
      <c r="G118" s="69">
        <v>0</v>
      </c>
      <c r="H118" s="69">
        <v>0</v>
      </c>
      <c r="I118" s="69">
        <v>0</v>
      </c>
    </row>
    <row r="119" spans="1:9" x14ac:dyDescent="0.25">
      <c r="A119" s="67" t="s">
        <v>82</v>
      </c>
      <c r="B119" s="67" t="s">
        <v>128</v>
      </c>
      <c r="C119" s="69">
        <v>914948.74</v>
      </c>
      <c r="D119" s="69">
        <v>147536.03</v>
      </c>
      <c r="E119" s="69">
        <v>767412.71</v>
      </c>
      <c r="F119" s="69">
        <v>0</v>
      </c>
      <c r="G119" s="69">
        <v>0</v>
      </c>
      <c r="H119" s="69">
        <v>0</v>
      </c>
      <c r="I119" s="69">
        <v>0</v>
      </c>
    </row>
    <row r="120" spans="1:9" x14ac:dyDescent="0.25">
      <c r="A120" s="67" t="s">
        <v>82</v>
      </c>
      <c r="B120" s="67" t="s">
        <v>129</v>
      </c>
      <c r="C120" s="69">
        <v>914948.74</v>
      </c>
      <c r="D120" s="69">
        <v>147536.03</v>
      </c>
      <c r="E120" s="69">
        <v>767412.71</v>
      </c>
      <c r="F120" s="69">
        <v>0</v>
      </c>
      <c r="G120" s="69">
        <v>0</v>
      </c>
      <c r="H120" s="69">
        <v>0</v>
      </c>
      <c r="I120" s="69">
        <v>0</v>
      </c>
    </row>
    <row r="121" spans="1:9" x14ac:dyDescent="0.25">
      <c r="A121" s="67">
        <v>3800</v>
      </c>
      <c r="B121" s="67" t="s">
        <v>81</v>
      </c>
      <c r="C121" s="69">
        <v>34867767</v>
      </c>
      <c r="D121" s="69">
        <v>0</v>
      </c>
      <c r="E121" s="69">
        <v>34867767</v>
      </c>
      <c r="F121" s="69">
        <v>0</v>
      </c>
      <c r="G121" s="69">
        <v>0</v>
      </c>
      <c r="H121" s="69">
        <v>0</v>
      </c>
      <c r="I121" s="69">
        <v>0</v>
      </c>
    </row>
    <row r="122" spans="1:9" x14ac:dyDescent="0.25">
      <c r="A122" s="67">
        <v>3801</v>
      </c>
      <c r="B122" s="67" t="s">
        <v>89</v>
      </c>
      <c r="C122" s="69">
        <v>-34867767</v>
      </c>
      <c r="D122" s="69">
        <v>-34867767</v>
      </c>
      <c r="E122" s="69">
        <v>0</v>
      </c>
      <c r="F122" s="69">
        <v>0</v>
      </c>
      <c r="G122" s="69">
        <v>0</v>
      </c>
      <c r="H122" s="69">
        <v>0</v>
      </c>
      <c r="I122" s="69">
        <v>0</v>
      </c>
    </row>
    <row r="123" spans="1:9" x14ac:dyDescent="0.25">
      <c r="A123" s="67" t="s">
        <v>82</v>
      </c>
      <c r="B123" s="67" t="s">
        <v>130</v>
      </c>
      <c r="C123" s="69">
        <v>0</v>
      </c>
      <c r="D123" s="69">
        <v>-34867767</v>
      </c>
      <c r="E123" s="69">
        <v>34867767</v>
      </c>
      <c r="F123" s="69">
        <v>0</v>
      </c>
      <c r="G123" s="69">
        <v>0</v>
      </c>
      <c r="H123" s="69">
        <v>0</v>
      </c>
      <c r="I123" s="69">
        <v>0</v>
      </c>
    </row>
    <row r="124" spans="1:9" x14ac:dyDescent="0.25">
      <c r="A124" s="67" t="s">
        <v>82</v>
      </c>
      <c r="B124" s="67" t="s">
        <v>131</v>
      </c>
      <c r="C124" s="69">
        <v>0</v>
      </c>
      <c r="D124" s="69">
        <v>-34867767</v>
      </c>
      <c r="E124" s="69">
        <v>34867767</v>
      </c>
      <c r="F124" s="69">
        <v>0</v>
      </c>
      <c r="G124" s="69">
        <v>0</v>
      </c>
      <c r="H124" s="69">
        <v>0</v>
      </c>
      <c r="I124" s="69">
        <v>0</v>
      </c>
    </row>
    <row r="125" spans="1:9" x14ac:dyDescent="0.25">
      <c r="A125" s="67" t="s">
        <v>82</v>
      </c>
      <c r="B125" s="67" t="s">
        <v>132</v>
      </c>
      <c r="C125" s="69">
        <v>33352595.640000001</v>
      </c>
      <c r="D125" s="69">
        <v>-2282684.0699999998</v>
      </c>
      <c r="E125" s="69">
        <v>35635179.710000001</v>
      </c>
      <c r="F125" s="69">
        <v>0</v>
      </c>
      <c r="G125" s="69">
        <v>100</v>
      </c>
      <c r="H125" s="69">
        <v>0</v>
      </c>
      <c r="I125" s="69">
        <v>0</v>
      </c>
    </row>
    <row r="126" spans="1:9" x14ac:dyDescent="0.25">
      <c r="A126" s="67">
        <v>4300</v>
      </c>
      <c r="B126" s="67" t="s">
        <v>81</v>
      </c>
      <c r="C126" s="69">
        <v>5635998.4000000004</v>
      </c>
      <c r="D126" s="69">
        <v>5635998.4000000004</v>
      </c>
      <c r="E126" s="69">
        <v>0</v>
      </c>
      <c r="F126" s="69">
        <v>0</v>
      </c>
      <c r="G126" s="69">
        <v>0</v>
      </c>
      <c r="H126" s="69">
        <v>0</v>
      </c>
      <c r="I126" s="69">
        <v>0</v>
      </c>
    </row>
    <row r="127" spans="1:9" x14ac:dyDescent="0.25">
      <c r="A127" s="67">
        <v>4309</v>
      </c>
      <c r="B127" s="67" t="s">
        <v>89</v>
      </c>
      <c r="C127" s="69">
        <v>-3397654.26</v>
      </c>
      <c r="D127" s="69">
        <v>-3397654.26</v>
      </c>
      <c r="E127" s="69">
        <v>0</v>
      </c>
      <c r="F127" s="69">
        <v>0</v>
      </c>
      <c r="G127" s="69">
        <v>0</v>
      </c>
      <c r="H127" s="69">
        <v>0</v>
      </c>
      <c r="I127" s="69">
        <v>0</v>
      </c>
    </row>
    <row r="128" spans="1:9" x14ac:dyDescent="0.25">
      <c r="A128" s="67" t="s">
        <v>82</v>
      </c>
      <c r="B128" s="67" t="s">
        <v>133</v>
      </c>
      <c r="C128" s="69">
        <v>2238344.14</v>
      </c>
      <c r="D128" s="69">
        <v>2238344.14</v>
      </c>
      <c r="E128" s="69">
        <v>0</v>
      </c>
      <c r="F128" s="69">
        <v>0</v>
      </c>
      <c r="G128" s="69">
        <v>0</v>
      </c>
      <c r="H128" s="69">
        <v>0</v>
      </c>
      <c r="I128" s="69">
        <v>0</v>
      </c>
    </row>
    <row r="129" spans="1:9" x14ac:dyDescent="0.25">
      <c r="A129" s="67">
        <v>4310</v>
      </c>
      <c r="B129" s="67" t="s">
        <v>81</v>
      </c>
      <c r="C129" s="69">
        <v>28560</v>
      </c>
      <c r="D129" s="69">
        <v>28560</v>
      </c>
      <c r="E129" s="69">
        <v>0</v>
      </c>
      <c r="F129" s="69">
        <v>0</v>
      </c>
      <c r="G129" s="69">
        <v>0</v>
      </c>
      <c r="H129" s="69">
        <v>0</v>
      </c>
      <c r="I129" s="69">
        <v>0</v>
      </c>
    </row>
    <row r="130" spans="1:9" x14ac:dyDescent="0.25">
      <c r="A130" s="67" t="s">
        <v>82</v>
      </c>
      <c r="B130" s="67" t="s">
        <v>134</v>
      </c>
      <c r="C130" s="69">
        <v>28560</v>
      </c>
      <c r="D130" s="69">
        <v>28560</v>
      </c>
      <c r="E130" s="69">
        <v>0</v>
      </c>
      <c r="F130" s="69">
        <v>0</v>
      </c>
      <c r="G130" s="69">
        <v>0</v>
      </c>
      <c r="H130" s="69">
        <v>0</v>
      </c>
      <c r="I130" s="69">
        <v>0</v>
      </c>
    </row>
    <row r="131" spans="1:9" x14ac:dyDescent="0.25">
      <c r="A131" s="67" t="s">
        <v>82</v>
      </c>
      <c r="B131" s="67" t="s">
        <v>135</v>
      </c>
      <c r="C131" s="69">
        <v>2266904.14</v>
      </c>
      <c r="D131" s="69">
        <v>2266904.14</v>
      </c>
      <c r="E131" s="69">
        <v>0</v>
      </c>
      <c r="F131" s="69">
        <v>0</v>
      </c>
      <c r="G131" s="69">
        <v>0</v>
      </c>
      <c r="H131" s="69">
        <v>0</v>
      </c>
      <c r="I131" s="69">
        <v>0</v>
      </c>
    </row>
    <row r="132" spans="1:9" x14ac:dyDescent="0.25">
      <c r="A132" s="67">
        <v>4400</v>
      </c>
      <c r="B132" s="67" t="s">
        <v>81</v>
      </c>
      <c r="C132" s="69">
        <v>54947857.369999997</v>
      </c>
      <c r="D132" s="69">
        <v>54947857.369999997</v>
      </c>
      <c r="E132" s="69">
        <v>0</v>
      </c>
      <c r="F132" s="69">
        <v>0</v>
      </c>
      <c r="G132" s="69">
        <v>0</v>
      </c>
      <c r="H132" s="69">
        <v>0</v>
      </c>
      <c r="I132" s="69">
        <v>0</v>
      </c>
    </row>
    <row r="133" spans="1:9" x14ac:dyDescent="0.25">
      <c r="A133" s="67">
        <v>4409</v>
      </c>
      <c r="B133" s="67" t="s">
        <v>89</v>
      </c>
      <c r="C133" s="69">
        <v>-26638440.059999999</v>
      </c>
      <c r="D133" s="69">
        <v>-26638440.059999999</v>
      </c>
      <c r="E133" s="69">
        <v>0</v>
      </c>
      <c r="F133" s="69">
        <v>0</v>
      </c>
      <c r="G133" s="69">
        <v>0</v>
      </c>
      <c r="H133" s="69">
        <v>0</v>
      </c>
      <c r="I133" s="69">
        <v>0</v>
      </c>
    </row>
    <row r="134" spans="1:9" x14ac:dyDescent="0.25">
      <c r="A134" s="67" t="s">
        <v>82</v>
      </c>
      <c r="B134" s="67" t="s">
        <v>136</v>
      </c>
      <c r="C134" s="69">
        <v>28309417.309999999</v>
      </c>
      <c r="D134" s="69">
        <v>28309417.309999999</v>
      </c>
      <c r="E134" s="69">
        <v>0</v>
      </c>
      <c r="F134" s="69">
        <v>0</v>
      </c>
      <c r="G134" s="69">
        <v>0</v>
      </c>
      <c r="H134" s="69">
        <v>0</v>
      </c>
      <c r="I134" s="69">
        <v>0</v>
      </c>
    </row>
    <row r="135" spans="1:9" x14ac:dyDescent="0.25">
      <c r="A135" s="67">
        <v>4410</v>
      </c>
      <c r="B135" s="67" t="s">
        <v>81</v>
      </c>
      <c r="C135" s="69">
        <v>282019600</v>
      </c>
      <c r="D135" s="69">
        <v>282019600</v>
      </c>
      <c r="E135" s="69">
        <v>0</v>
      </c>
      <c r="F135" s="69">
        <v>0</v>
      </c>
      <c r="G135" s="69">
        <v>0</v>
      </c>
      <c r="H135" s="69">
        <v>0</v>
      </c>
      <c r="I135" s="69">
        <v>0</v>
      </c>
    </row>
    <row r="136" spans="1:9" x14ac:dyDescent="0.25">
      <c r="A136" s="67" t="s">
        <v>82</v>
      </c>
      <c r="B136" s="67" t="s">
        <v>137</v>
      </c>
      <c r="C136" s="69">
        <v>282019600</v>
      </c>
      <c r="D136" s="69">
        <v>282019600</v>
      </c>
      <c r="E136" s="69">
        <v>0</v>
      </c>
      <c r="F136" s="69">
        <v>0</v>
      </c>
      <c r="G136" s="69">
        <v>0</v>
      </c>
      <c r="H136" s="69">
        <v>0</v>
      </c>
      <c r="I136" s="69">
        <v>0</v>
      </c>
    </row>
    <row r="137" spans="1:9" x14ac:dyDescent="0.25">
      <c r="A137" s="67">
        <v>4430</v>
      </c>
      <c r="B137" s="67" t="s">
        <v>81</v>
      </c>
      <c r="C137" s="69">
        <v>5667453.6100000003</v>
      </c>
      <c r="D137" s="69">
        <v>5667453.6100000003</v>
      </c>
      <c r="E137" s="69">
        <v>0</v>
      </c>
      <c r="F137" s="69">
        <v>0</v>
      </c>
      <c r="G137" s="69">
        <v>0</v>
      </c>
      <c r="H137" s="69">
        <v>0</v>
      </c>
      <c r="I137" s="69">
        <v>0</v>
      </c>
    </row>
    <row r="138" spans="1:9" x14ac:dyDescent="0.25">
      <c r="A138" s="67" t="s">
        <v>82</v>
      </c>
      <c r="B138" s="67" t="s">
        <v>138</v>
      </c>
      <c r="C138" s="69">
        <v>5667453.6100000003</v>
      </c>
      <c r="D138" s="69">
        <v>5667453.6100000003</v>
      </c>
      <c r="E138" s="69">
        <v>0</v>
      </c>
      <c r="F138" s="69">
        <v>0</v>
      </c>
      <c r="G138" s="69">
        <v>0</v>
      </c>
      <c r="H138" s="69">
        <v>0</v>
      </c>
      <c r="I138" s="69">
        <v>0</v>
      </c>
    </row>
    <row r="139" spans="1:9" x14ac:dyDescent="0.25">
      <c r="A139" s="67" t="s">
        <v>82</v>
      </c>
      <c r="B139" s="67" t="s">
        <v>139</v>
      </c>
      <c r="C139" s="69">
        <v>315996470.92000002</v>
      </c>
      <c r="D139" s="69">
        <v>315996470.92000002</v>
      </c>
      <c r="E139" s="69">
        <v>0</v>
      </c>
      <c r="F139" s="69">
        <v>0</v>
      </c>
      <c r="G139" s="69">
        <v>0</v>
      </c>
      <c r="H139" s="69">
        <v>0</v>
      </c>
      <c r="I139" s="69">
        <v>0</v>
      </c>
    </row>
    <row r="140" spans="1:9" x14ac:dyDescent="0.25">
      <c r="A140" s="67">
        <v>4500</v>
      </c>
      <c r="B140" s="67" t="s">
        <v>81</v>
      </c>
      <c r="C140" s="69">
        <v>10933102.699999999</v>
      </c>
      <c r="D140" s="69">
        <v>10933102.699999999</v>
      </c>
      <c r="E140" s="69">
        <v>0</v>
      </c>
      <c r="F140" s="69">
        <v>0</v>
      </c>
      <c r="G140" s="69">
        <v>0</v>
      </c>
      <c r="H140" s="69">
        <v>0</v>
      </c>
      <c r="I140" s="69">
        <v>0</v>
      </c>
    </row>
    <row r="141" spans="1:9" x14ac:dyDescent="0.25">
      <c r="A141" s="67">
        <v>4509</v>
      </c>
      <c r="B141" s="67" t="s">
        <v>89</v>
      </c>
      <c r="C141" s="69">
        <v>-7748119.6500000004</v>
      </c>
      <c r="D141" s="69">
        <v>-7748119.6500000004</v>
      </c>
      <c r="E141" s="69">
        <v>0</v>
      </c>
      <c r="F141" s="69">
        <v>0</v>
      </c>
      <c r="G141" s="69">
        <v>0</v>
      </c>
      <c r="H141" s="69">
        <v>0</v>
      </c>
      <c r="I141" s="69">
        <v>0</v>
      </c>
    </row>
    <row r="142" spans="1:9" x14ac:dyDescent="0.25">
      <c r="A142" s="67" t="s">
        <v>82</v>
      </c>
      <c r="B142" s="67" t="s">
        <v>140</v>
      </c>
      <c r="C142" s="69">
        <v>3184983.05</v>
      </c>
      <c r="D142" s="69">
        <v>3184983.05</v>
      </c>
      <c r="E142" s="69">
        <v>0</v>
      </c>
      <c r="F142" s="69">
        <v>0</v>
      </c>
      <c r="G142" s="69">
        <v>0</v>
      </c>
      <c r="H142" s="69">
        <v>0</v>
      </c>
      <c r="I142" s="69">
        <v>0</v>
      </c>
    </row>
    <row r="143" spans="1:9" x14ac:dyDescent="0.25">
      <c r="A143" s="67">
        <v>4530</v>
      </c>
      <c r="B143" s="67" t="s">
        <v>81</v>
      </c>
      <c r="C143" s="69">
        <v>96317.62</v>
      </c>
      <c r="D143" s="69">
        <v>96317.62</v>
      </c>
      <c r="E143" s="69">
        <v>0</v>
      </c>
      <c r="F143" s="69">
        <v>0</v>
      </c>
      <c r="G143" s="69">
        <v>0</v>
      </c>
      <c r="H143" s="69">
        <v>0</v>
      </c>
      <c r="I143" s="69">
        <v>0</v>
      </c>
    </row>
    <row r="144" spans="1:9" x14ac:dyDescent="0.25">
      <c r="A144" s="67" t="s">
        <v>82</v>
      </c>
      <c r="B144" s="67" t="s">
        <v>141</v>
      </c>
      <c r="C144" s="69">
        <v>96317.62</v>
      </c>
      <c r="D144" s="69">
        <v>96317.62</v>
      </c>
      <c r="E144" s="69">
        <v>0</v>
      </c>
      <c r="F144" s="69">
        <v>0</v>
      </c>
      <c r="G144" s="69">
        <v>0</v>
      </c>
      <c r="H144" s="69">
        <v>0</v>
      </c>
      <c r="I144" s="69">
        <v>0</v>
      </c>
    </row>
    <row r="145" spans="1:9" x14ac:dyDescent="0.25">
      <c r="A145" s="67" t="s">
        <v>82</v>
      </c>
      <c r="B145" s="67" t="s">
        <v>142</v>
      </c>
      <c r="C145" s="69">
        <v>3281300.67</v>
      </c>
      <c r="D145" s="69">
        <v>3281300.67</v>
      </c>
      <c r="E145" s="69">
        <v>0</v>
      </c>
      <c r="F145" s="69">
        <v>0</v>
      </c>
      <c r="G145" s="69">
        <v>0</v>
      </c>
      <c r="H145" s="69">
        <v>0</v>
      </c>
      <c r="I145" s="69">
        <v>0</v>
      </c>
    </row>
    <row r="146" spans="1:9" x14ac:dyDescent="0.25">
      <c r="A146" s="67" t="s">
        <v>82</v>
      </c>
      <c r="B146" s="67" t="s">
        <v>143</v>
      </c>
      <c r="C146" s="69">
        <v>321544675.73000002</v>
      </c>
      <c r="D146" s="69">
        <v>321544675.73000002</v>
      </c>
      <c r="E146" s="69">
        <v>0</v>
      </c>
      <c r="F146" s="69">
        <v>0</v>
      </c>
      <c r="G146" s="69">
        <v>0</v>
      </c>
      <c r="H146" s="69">
        <v>0</v>
      </c>
      <c r="I146" s="69">
        <v>0</v>
      </c>
    </row>
    <row r="147" spans="1:9" x14ac:dyDescent="0.25">
      <c r="A147" s="67" t="s">
        <v>144</v>
      </c>
      <c r="B147" s="67" t="s">
        <v>145</v>
      </c>
      <c r="C147" s="69">
        <v>4258526096.1300001</v>
      </c>
      <c r="D147" s="69">
        <v>1714198805.49</v>
      </c>
      <c r="E147" s="69">
        <v>2543549590.04</v>
      </c>
      <c r="F147" s="69">
        <v>479474.14</v>
      </c>
      <c r="G147" s="69">
        <v>100</v>
      </c>
      <c r="H147" s="69">
        <v>0</v>
      </c>
      <c r="I147" s="69">
        <v>298126.46000000002</v>
      </c>
    </row>
    <row r="148" spans="1:9" x14ac:dyDescent="0.25">
      <c r="A148" s="67">
        <v>1911</v>
      </c>
      <c r="B148" s="67" t="s">
        <v>89</v>
      </c>
      <c r="C148" s="69">
        <v>57509</v>
      </c>
      <c r="D148" s="69">
        <v>57509</v>
      </c>
      <c r="E148" s="69">
        <v>0</v>
      </c>
      <c r="F148" s="69">
        <v>0</v>
      </c>
      <c r="G148" s="69">
        <v>0</v>
      </c>
      <c r="H148" s="69">
        <v>0</v>
      </c>
      <c r="I148" s="69">
        <v>0</v>
      </c>
    </row>
    <row r="149" spans="1:9" x14ac:dyDescent="0.25">
      <c r="A149" s="67" t="s">
        <v>82</v>
      </c>
      <c r="B149" s="67" t="s">
        <v>278</v>
      </c>
      <c r="C149" s="69">
        <v>57509</v>
      </c>
      <c r="D149" s="69">
        <v>57509</v>
      </c>
      <c r="E149" s="69">
        <v>0</v>
      </c>
      <c r="F149" s="69">
        <v>0</v>
      </c>
      <c r="G149" s="69">
        <v>0</v>
      </c>
      <c r="H149" s="69">
        <v>0</v>
      </c>
      <c r="I149" s="69">
        <v>0</v>
      </c>
    </row>
    <row r="150" spans="1:9" x14ac:dyDescent="0.25">
      <c r="A150" s="67" t="s">
        <v>82</v>
      </c>
      <c r="B150" s="67" t="s">
        <v>279</v>
      </c>
      <c r="C150" s="69">
        <v>57509</v>
      </c>
      <c r="D150" s="69">
        <v>57509</v>
      </c>
      <c r="E150" s="69">
        <v>0</v>
      </c>
      <c r="F150" s="69">
        <v>0</v>
      </c>
      <c r="G150" s="69">
        <v>0</v>
      </c>
      <c r="H150" s="69">
        <v>0</v>
      </c>
      <c r="I150" s="69">
        <v>0</v>
      </c>
    </row>
    <row r="151" spans="1:9" x14ac:dyDescent="0.25">
      <c r="A151" s="67" t="s">
        <v>82</v>
      </c>
      <c r="B151" s="67" t="s">
        <v>98</v>
      </c>
      <c r="C151" s="69">
        <v>57509</v>
      </c>
      <c r="D151" s="69">
        <v>57509</v>
      </c>
      <c r="E151" s="69">
        <v>0</v>
      </c>
      <c r="F151" s="69">
        <v>0</v>
      </c>
      <c r="G151" s="69">
        <v>0</v>
      </c>
      <c r="H151" s="69">
        <v>0</v>
      </c>
      <c r="I151" s="69">
        <v>0</v>
      </c>
    </row>
    <row r="152" spans="1:9" x14ac:dyDescent="0.25">
      <c r="A152" s="67">
        <v>2560</v>
      </c>
      <c r="B152" s="67" t="s">
        <v>89</v>
      </c>
      <c r="C152" s="69">
        <v>155.01</v>
      </c>
      <c r="D152" s="69">
        <v>155.01</v>
      </c>
      <c r="E152" s="69">
        <v>0</v>
      </c>
      <c r="F152" s="69">
        <v>0</v>
      </c>
      <c r="G152" s="69">
        <v>0</v>
      </c>
      <c r="H152" s="69">
        <v>0</v>
      </c>
      <c r="I152" s="69">
        <v>0</v>
      </c>
    </row>
    <row r="153" spans="1:9" x14ac:dyDescent="0.25">
      <c r="A153" s="67" t="s">
        <v>82</v>
      </c>
      <c r="B153" s="67" t="s">
        <v>280</v>
      </c>
      <c r="C153" s="69">
        <v>155.01</v>
      </c>
      <c r="D153" s="69">
        <v>155.01</v>
      </c>
      <c r="E153" s="69">
        <v>0</v>
      </c>
      <c r="F153" s="69">
        <v>0</v>
      </c>
      <c r="G153" s="69">
        <v>0</v>
      </c>
      <c r="H153" s="69">
        <v>0</v>
      </c>
      <c r="I153" s="69">
        <v>0</v>
      </c>
    </row>
    <row r="154" spans="1:9" x14ac:dyDescent="0.25">
      <c r="A154" s="67" t="s">
        <v>82</v>
      </c>
      <c r="B154" s="67" t="s">
        <v>281</v>
      </c>
      <c r="C154" s="69">
        <v>155.01</v>
      </c>
      <c r="D154" s="69">
        <v>155.01</v>
      </c>
      <c r="E154" s="69">
        <v>0</v>
      </c>
      <c r="F154" s="69">
        <v>0</v>
      </c>
      <c r="G154" s="69">
        <v>0</v>
      </c>
      <c r="H154" s="69">
        <v>0</v>
      </c>
      <c r="I154" s="69">
        <v>0</v>
      </c>
    </row>
    <row r="155" spans="1:9" x14ac:dyDescent="0.25">
      <c r="A155" s="67">
        <v>2600</v>
      </c>
      <c r="B155" s="67" t="s">
        <v>89</v>
      </c>
      <c r="C155" s="69">
        <v>201304426.81999999</v>
      </c>
      <c r="D155" s="69">
        <v>166765181.09</v>
      </c>
      <c r="E155" s="69">
        <v>15009896.99</v>
      </c>
      <c r="F155" s="69">
        <v>107457.5</v>
      </c>
      <c r="G155" s="69">
        <v>18393167.890000001</v>
      </c>
      <c r="H155" s="69">
        <v>1028723.35</v>
      </c>
      <c r="I155" s="69">
        <v>0</v>
      </c>
    </row>
    <row r="156" spans="1:9" x14ac:dyDescent="0.25">
      <c r="A156" s="67">
        <v>2601</v>
      </c>
      <c r="B156" s="67" t="s">
        <v>89</v>
      </c>
      <c r="C156" s="69">
        <v>85467.92</v>
      </c>
      <c r="D156" s="69">
        <v>85467.92</v>
      </c>
      <c r="E156" s="69">
        <v>0</v>
      </c>
      <c r="F156" s="69">
        <v>0</v>
      </c>
      <c r="G156" s="69">
        <v>0</v>
      </c>
      <c r="H156" s="69">
        <v>0</v>
      </c>
      <c r="I156" s="69">
        <v>0</v>
      </c>
    </row>
    <row r="157" spans="1:9" x14ac:dyDescent="0.25">
      <c r="A157" s="67">
        <v>2602</v>
      </c>
      <c r="B157" s="67" t="s">
        <v>89</v>
      </c>
      <c r="C157" s="69">
        <v>6017269.2800000003</v>
      </c>
      <c r="D157" s="69">
        <v>6017269.2800000003</v>
      </c>
      <c r="E157" s="69">
        <v>0</v>
      </c>
      <c r="F157" s="69">
        <v>0</v>
      </c>
      <c r="G157" s="69">
        <v>0</v>
      </c>
      <c r="H157" s="69">
        <v>0</v>
      </c>
      <c r="I157" s="69">
        <v>0</v>
      </c>
    </row>
    <row r="158" spans="1:9" x14ac:dyDescent="0.25">
      <c r="A158" s="67">
        <v>2604</v>
      </c>
      <c r="B158" s="67" t="s">
        <v>89</v>
      </c>
      <c r="C158" s="69">
        <v>184209.35</v>
      </c>
      <c r="D158" s="69">
        <v>184209.35</v>
      </c>
      <c r="E158" s="69">
        <v>0</v>
      </c>
      <c r="F158" s="69">
        <v>0</v>
      </c>
      <c r="G158" s="69">
        <v>0</v>
      </c>
      <c r="H158" s="69">
        <v>0</v>
      </c>
      <c r="I158" s="69">
        <v>0</v>
      </c>
    </row>
    <row r="159" spans="1:9" x14ac:dyDescent="0.25">
      <c r="A159" s="67">
        <v>2605</v>
      </c>
      <c r="B159" s="67" t="s">
        <v>89</v>
      </c>
      <c r="C159" s="69">
        <v>652630.53</v>
      </c>
      <c r="D159" s="69">
        <v>650442.37</v>
      </c>
      <c r="E159" s="69">
        <v>2188.16</v>
      </c>
      <c r="F159" s="69">
        <v>0</v>
      </c>
      <c r="G159" s="69">
        <v>0</v>
      </c>
      <c r="H159" s="69">
        <v>0</v>
      </c>
      <c r="I159" s="69">
        <v>0</v>
      </c>
    </row>
    <row r="160" spans="1:9" x14ac:dyDescent="0.25">
      <c r="A160" s="67" t="s">
        <v>82</v>
      </c>
      <c r="B160" s="67" t="s">
        <v>106</v>
      </c>
      <c r="C160" s="69">
        <v>208244003.90000001</v>
      </c>
      <c r="D160" s="69">
        <v>173702570.00999999</v>
      </c>
      <c r="E160" s="69">
        <v>15012085.15</v>
      </c>
      <c r="F160" s="69">
        <v>107457.5</v>
      </c>
      <c r="G160" s="69">
        <v>18393167.890000001</v>
      </c>
      <c r="H160" s="69">
        <v>1028723.35</v>
      </c>
      <c r="I160" s="69">
        <v>0</v>
      </c>
    </row>
    <row r="161" spans="1:9" x14ac:dyDescent="0.25">
      <c r="A161" s="67">
        <v>2610</v>
      </c>
      <c r="B161" s="67" t="s">
        <v>89</v>
      </c>
      <c r="C161" s="69">
        <v>1368204801.3599999</v>
      </c>
      <c r="D161" s="69">
        <v>211976319.84</v>
      </c>
      <c r="E161" s="69">
        <v>346194598.5</v>
      </c>
      <c r="F161" s="69">
        <v>0</v>
      </c>
      <c r="G161" s="69">
        <v>0</v>
      </c>
      <c r="H161" s="69">
        <v>810033883.01999998</v>
      </c>
      <c r="I161" s="69">
        <v>0</v>
      </c>
    </row>
    <row r="162" spans="1:9" x14ac:dyDescent="0.25">
      <c r="A162" s="67">
        <v>2616</v>
      </c>
      <c r="B162" s="67" t="s">
        <v>81</v>
      </c>
      <c r="C162" s="69">
        <v>-3801.41</v>
      </c>
      <c r="D162" s="69">
        <v>-2928.41</v>
      </c>
      <c r="E162" s="69">
        <v>0</v>
      </c>
      <c r="F162" s="69">
        <v>0</v>
      </c>
      <c r="G162" s="69">
        <v>0</v>
      </c>
      <c r="H162" s="69">
        <v>-873</v>
      </c>
      <c r="I162" s="69">
        <v>0</v>
      </c>
    </row>
    <row r="163" spans="1:9" x14ac:dyDescent="0.25">
      <c r="A163" s="67">
        <v>2616</v>
      </c>
      <c r="B163" s="67" t="s">
        <v>89</v>
      </c>
      <c r="C163" s="69">
        <v>80.930000000000007</v>
      </c>
      <c r="D163" s="69">
        <v>0</v>
      </c>
      <c r="E163" s="69">
        <v>0</v>
      </c>
      <c r="F163" s="69">
        <v>0</v>
      </c>
      <c r="G163" s="69">
        <v>0</v>
      </c>
      <c r="H163" s="69">
        <v>80.930000000000007</v>
      </c>
      <c r="I163" s="69">
        <v>0</v>
      </c>
    </row>
    <row r="164" spans="1:9" x14ac:dyDescent="0.25">
      <c r="A164" s="67">
        <v>2618</v>
      </c>
      <c r="B164" s="67" t="s">
        <v>89</v>
      </c>
      <c r="C164" s="69">
        <v>23095263.109999999</v>
      </c>
      <c r="D164" s="69">
        <v>262063.63</v>
      </c>
      <c r="E164" s="69">
        <v>357219.99</v>
      </c>
      <c r="F164" s="69">
        <v>0</v>
      </c>
      <c r="G164" s="69">
        <v>0</v>
      </c>
      <c r="H164" s="69">
        <v>22475979.489999998</v>
      </c>
      <c r="I164" s="69">
        <v>0</v>
      </c>
    </row>
    <row r="165" spans="1:9" x14ac:dyDescent="0.25">
      <c r="A165" s="67" t="s">
        <v>82</v>
      </c>
      <c r="B165" s="67" t="s">
        <v>146</v>
      </c>
      <c r="C165" s="69">
        <v>1391296343.99</v>
      </c>
      <c r="D165" s="69">
        <v>212235455.06</v>
      </c>
      <c r="E165" s="69">
        <v>346551818.49000001</v>
      </c>
      <c r="F165" s="69">
        <v>0</v>
      </c>
      <c r="G165" s="69">
        <v>0</v>
      </c>
      <c r="H165" s="69">
        <v>832509070.44000006</v>
      </c>
      <c r="I165" s="69">
        <v>0</v>
      </c>
    </row>
    <row r="166" spans="1:9" x14ac:dyDescent="0.25">
      <c r="A166" s="67">
        <v>2620</v>
      </c>
      <c r="B166" s="67" t="s">
        <v>89</v>
      </c>
      <c r="C166" s="69">
        <v>170700535.5</v>
      </c>
      <c r="D166" s="69">
        <v>94105801.340000004</v>
      </c>
      <c r="E166" s="69">
        <v>75444177.439999998</v>
      </c>
      <c r="F166" s="69">
        <v>8459.4699999999993</v>
      </c>
      <c r="G166" s="69">
        <v>333831.37</v>
      </c>
      <c r="H166" s="69">
        <v>808265.88</v>
      </c>
      <c r="I166" s="69">
        <v>0</v>
      </c>
    </row>
    <row r="167" spans="1:9" x14ac:dyDescent="0.25">
      <c r="A167" s="67">
        <v>2628</v>
      </c>
      <c r="B167" s="67" t="s">
        <v>89</v>
      </c>
      <c r="C167" s="69">
        <v>181329.84</v>
      </c>
      <c r="D167" s="69">
        <v>21344.880000000001</v>
      </c>
      <c r="E167" s="69">
        <v>159984.95999999999</v>
      </c>
      <c r="F167" s="69">
        <v>0</v>
      </c>
      <c r="G167" s="69">
        <v>0</v>
      </c>
      <c r="H167" s="69">
        <v>0</v>
      </c>
      <c r="I167" s="69">
        <v>0</v>
      </c>
    </row>
    <row r="168" spans="1:9" x14ac:dyDescent="0.25">
      <c r="A168" s="67" t="s">
        <v>82</v>
      </c>
      <c r="B168" s="67" t="s">
        <v>107</v>
      </c>
      <c r="C168" s="69">
        <v>170881865.34</v>
      </c>
      <c r="D168" s="69">
        <v>94127146.219999999</v>
      </c>
      <c r="E168" s="69">
        <v>75604162.400000006</v>
      </c>
      <c r="F168" s="69">
        <v>8459.4699999999993</v>
      </c>
      <c r="G168" s="69">
        <v>333831.37</v>
      </c>
      <c r="H168" s="69">
        <v>808265.88</v>
      </c>
      <c r="I168" s="69">
        <v>0</v>
      </c>
    </row>
    <row r="169" spans="1:9" x14ac:dyDescent="0.25">
      <c r="A169" s="67">
        <v>2630</v>
      </c>
      <c r="B169" s="67" t="s">
        <v>89</v>
      </c>
      <c r="C169" s="69">
        <v>1601743156.9000001</v>
      </c>
      <c r="D169" s="69">
        <v>548412935.08000004</v>
      </c>
      <c r="E169" s="69">
        <v>1052088847.95</v>
      </c>
      <c r="F169" s="69">
        <v>0</v>
      </c>
      <c r="G169" s="69">
        <v>574501</v>
      </c>
      <c r="H169" s="69">
        <v>666872.87</v>
      </c>
      <c r="I169" s="69">
        <v>0</v>
      </c>
    </row>
    <row r="170" spans="1:9" x14ac:dyDescent="0.25">
      <c r="A170" s="67">
        <v>2636</v>
      </c>
      <c r="B170" s="67" t="s">
        <v>81</v>
      </c>
      <c r="C170" s="69">
        <v>-345665.53</v>
      </c>
      <c r="D170" s="69">
        <v>-238398.61</v>
      </c>
      <c r="E170" s="69">
        <v>-106955.62</v>
      </c>
      <c r="F170" s="69">
        <v>0</v>
      </c>
      <c r="G170" s="69">
        <v>-147.13</v>
      </c>
      <c r="H170" s="69">
        <v>-164.17</v>
      </c>
      <c r="I170" s="69">
        <v>0</v>
      </c>
    </row>
    <row r="171" spans="1:9" x14ac:dyDescent="0.25">
      <c r="A171" s="67">
        <v>2636</v>
      </c>
      <c r="B171" s="67" t="s">
        <v>89</v>
      </c>
      <c r="C171" s="69">
        <v>494.05</v>
      </c>
      <c r="D171" s="69">
        <v>235.38</v>
      </c>
      <c r="E171" s="69">
        <v>258.67</v>
      </c>
      <c r="F171" s="69">
        <v>0</v>
      </c>
      <c r="G171" s="69">
        <v>0</v>
      </c>
      <c r="H171" s="69">
        <v>0</v>
      </c>
      <c r="I171" s="69">
        <v>0</v>
      </c>
    </row>
    <row r="172" spans="1:9" x14ac:dyDescent="0.25">
      <c r="A172" s="67">
        <v>2638</v>
      </c>
      <c r="B172" s="67" t="s">
        <v>89</v>
      </c>
      <c r="C172" s="69">
        <v>10096944.109999999</v>
      </c>
      <c r="D172" s="69">
        <v>4658102.1399999997</v>
      </c>
      <c r="E172" s="69">
        <v>5430647.7999999998</v>
      </c>
      <c r="F172" s="69">
        <v>0</v>
      </c>
      <c r="G172" s="69">
        <v>329.72</v>
      </c>
      <c r="H172" s="69">
        <v>7864.45</v>
      </c>
      <c r="I172" s="69">
        <v>0</v>
      </c>
    </row>
    <row r="173" spans="1:9" x14ac:dyDescent="0.25">
      <c r="A173" s="67" t="s">
        <v>82</v>
      </c>
      <c r="B173" s="67" t="s">
        <v>147</v>
      </c>
      <c r="C173" s="69">
        <v>1611494929.53</v>
      </c>
      <c r="D173" s="69">
        <v>552832873.99000001</v>
      </c>
      <c r="E173" s="69">
        <v>1057412798.8</v>
      </c>
      <c r="F173" s="69">
        <v>0</v>
      </c>
      <c r="G173" s="69">
        <v>574683.59</v>
      </c>
      <c r="H173" s="69">
        <v>674573.15</v>
      </c>
      <c r="I173" s="69">
        <v>0</v>
      </c>
    </row>
    <row r="174" spans="1:9" x14ac:dyDescent="0.25">
      <c r="A174" s="67">
        <v>2650</v>
      </c>
      <c r="B174" s="67" t="s">
        <v>89</v>
      </c>
      <c r="C174" s="69">
        <v>25727840.379999999</v>
      </c>
      <c r="D174" s="69">
        <v>25699439.960000001</v>
      </c>
      <c r="E174" s="69">
        <v>28400.42</v>
      </c>
      <c r="F174" s="69">
        <v>0</v>
      </c>
      <c r="G174" s="69">
        <v>0</v>
      </c>
      <c r="H174" s="69">
        <v>0</v>
      </c>
      <c r="I174" s="69">
        <v>0</v>
      </c>
    </row>
    <row r="175" spans="1:9" x14ac:dyDescent="0.25">
      <c r="A175" s="67">
        <v>2651</v>
      </c>
      <c r="B175" s="67" t="s">
        <v>89</v>
      </c>
      <c r="C175" s="69">
        <v>36640595.719999999</v>
      </c>
      <c r="D175" s="69">
        <v>34942700</v>
      </c>
      <c r="E175" s="69">
        <v>1697895.72</v>
      </c>
      <c r="F175" s="69">
        <v>0</v>
      </c>
      <c r="G175" s="69">
        <v>0</v>
      </c>
      <c r="H175" s="69">
        <v>0</v>
      </c>
      <c r="I175" s="69">
        <v>0</v>
      </c>
    </row>
    <row r="176" spans="1:9" x14ac:dyDescent="0.25">
      <c r="A176" s="67">
        <v>2655</v>
      </c>
      <c r="B176" s="67" t="s">
        <v>89</v>
      </c>
      <c r="C176" s="69">
        <v>212.71</v>
      </c>
      <c r="D176" s="69">
        <v>212.71</v>
      </c>
      <c r="E176" s="69">
        <v>0</v>
      </c>
      <c r="F176" s="69">
        <v>0</v>
      </c>
      <c r="G176" s="69">
        <v>0</v>
      </c>
      <c r="H176" s="69">
        <v>0</v>
      </c>
      <c r="I176" s="69">
        <v>0</v>
      </c>
    </row>
    <row r="177" spans="1:9" x14ac:dyDescent="0.25">
      <c r="A177" s="67">
        <v>2656</v>
      </c>
      <c r="B177" s="67" t="s">
        <v>81</v>
      </c>
      <c r="C177" s="69">
        <v>-333.94</v>
      </c>
      <c r="D177" s="69">
        <v>-333.94</v>
      </c>
      <c r="E177" s="69">
        <v>0</v>
      </c>
      <c r="F177" s="69">
        <v>0</v>
      </c>
      <c r="G177" s="69">
        <v>0</v>
      </c>
      <c r="H177" s="69">
        <v>0</v>
      </c>
      <c r="I177" s="69">
        <v>0</v>
      </c>
    </row>
    <row r="178" spans="1:9" x14ac:dyDescent="0.25">
      <c r="A178" s="67">
        <v>2658</v>
      </c>
      <c r="B178" s="67" t="s">
        <v>89</v>
      </c>
      <c r="C178" s="69">
        <v>11128.91</v>
      </c>
      <c r="D178" s="69">
        <v>2740.17</v>
      </c>
      <c r="E178" s="69">
        <v>8388.74</v>
      </c>
      <c r="F178" s="69">
        <v>0</v>
      </c>
      <c r="G178" s="69">
        <v>0</v>
      </c>
      <c r="H178" s="69">
        <v>0</v>
      </c>
      <c r="I178" s="69">
        <v>0</v>
      </c>
    </row>
    <row r="179" spans="1:9" x14ac:dyDescent="0.25">
      <c r="A179" s="67" t="s">
        <v>82</v>
      </c>
      <c r="B179" s="67" t="s">
        <v>148</v>
      </c>
      <c r="C179" s="69">
        <v>62379443.780000001</v>
      </c>
      <c r="D179" s="69">
        <v>60644758.899999999</v>
      </c>
      <c r="E179" s="69">
        <v>1734684.88</v>
      </c>
      <c r="F179" s="69">
        <v>0</v>
      </c>
      <c r="G179" s="69">
        <v>0</v>
      </c>
      <c r="H179" s="69">
        <v>0</v>
      </c>
      <c r="I179" s="69">
        <v>0</v>
      </c>
    </row>
    <row r="180" spans="1:9" x14ac:dyDescent="0.25">
      <c r="A180" s="67" t="s">
        <v>82</v>
      </c>
      <c r="B180" s="67" t="s">
        <v>108</v>
      </c>
      <c r="C180" s="69">
        <v>3444296586.54</v>
      </c>
      <c r="D180" s="69">
        <v>1093542804.1800001</v>
      </c>
      <c r="E180" s="69">
        <v>1496315549.72</v>
      </c>
      <c r="F180" s="69">
        <v>115916.97</v>
      </c>
      <c r="G180" s="69">
        <v>19301682.850000001</v>
      </c>
      <c r="H180" s="69">
        <v>835020632.82000005</v>
      </c>
      <c r="I180" s="69">
        <v>0</v>
      </c>
    </row>
    <row r="181" spans="1:9" x14ac:dyDescent="0.25">
      <c r="A181" s="67">
        <v>2900</v>
      </c>
      <c r="B181" s="67" t="s">
        <v>89</v>
      </c>
      <c r="C181" s="69">
        <v>66026897.880000003</v>
      </c>
      <c r="D181" s="69">
        <v>64941795.100000001</v>
      </c>
      <c r="E181" s="69">
        <v>977645.28</v>
      </c>
      <c r="F181" s="69">
        <v>107457.5</v>
      </c>
      <c r="G181" s="69">
        <v>0</v>
      </c>
      <c r="H181" s="69">
        <v>0</v>
      </c>
      <c r="I181" s="69">
        <v>0</v>
      </c>
    </row>
    <row r="182" spans="1:9" x14ac:dyDescent="0.25">
      <c r="A182" s="67">
        <v>2902</v>
      </c>
      <c r="B182" s="67" t="s">
        <v>89</v>
      </c>
      <c r="C182" s="69">
        <v>1262710.79</v>
      </c>
      <c r="D182" s="69">
        <v>1262710.79</v>
      </c>
      <c r="E182" s="69">
        <v>0</v>
      </c>
      <c r="F182" s="69">
        <v>0</v>
      </c>
      <c r="G182" s="69">
        <v>0</v>
      </c>
      <c r="H182" s="69">
        <v>0</v>
      </c>
      <c r="I182" s="69">
        <v>0</v>
      </c>
    </row>
    <row r="183" spans="1:9" x14ac:dyDescent="0.25">
      <c r="A183" s="67">
        <v>2903</v>
      </c>
      <c r="B183" s="67" t="s">
        <v>89</v>
      </c>
      <c r="C183" s="69">
        <v>1297962.1499999999</v>
      </c>
      <c r="D183" s="69">
        <v>1113008.73</v>
      </c>
      <c r="E183" s="69">
        <v>151586.49</v>
      </c>
      <c r="F183" s="69">
        <v>3.37</v>
      </c>
      <c r="G183" s="69">
        <v>17848.04</v>
      </c>
      <c r="H183" s="69">
        <v>15515.52</v>
      </c>
      <c r="I183" s="69">
        <v>0</v>
      </c>
    </row>
    <row r="184" spans="1:9" x14ac:dyDescent="0.25">
      <c r="A184" s="67">
        <v>2909</v>
      </c>
      <c r="B184" s="67" t="s">
        <v>89</v>
      </c>
      <c r="C184" s="69">
        <v>2177603.71</v>
      </c>
      <c r="D184" s="69">
        <v>2091673.01</v>
      </c>
      <c r="E184" s="69">
        <v>73930.2</v>
      </c>
      <c r="F184" s="69">
        <v>11050.5</v>
      </c>
      <c r="G184" s="69">
        <v>950</v>
      </c>
      <c r="H184" s="69">
        <v>0</v>
      </c>
      <c r="I184" s="69">
        <v>0</v>
      </c>
    </row>
    <row r="185" spans="1:9" x14ac:dyDescent="0.25">
      <c r="A185" s="67" t="s">
        <v>82</v>
      </c>
      <c r="B185" s="67" t="s">
        <v>149</v>
      </c>
      <c r="C185" s="69">
        <v>70765174.530000001</v>
      </c>
      <c r="D185" s="69">
        <v>69409187.629999995</v>
      </c>
      <c r="E185" s="69">
        <v>1203161.97</v>
      </c>
      <c r="F185" s="69">
        <v>118511.37</v>
      </c>
      <c r="G185" s="69">
        <v>18798.04</v>
      </c>
      <c r="H185" s="69">
        <v>15515.52</v>
      </c>
      <c r="I185" s="69">
        <v>0</v>
      </c>
    </row>
    <row r="186" spans="1:9" x14ac:dyDescent="0.25">
      <c r="A186" s="67">
        <v>2920</v>
      </c>
      <c r="B186" s="67" t="s">
        <v>89</v>
      </c>
      <c r="C186" s="69">
        <v>13197665.710000001</v>
      </c>
      <c r="D186" s="69">
        <v>13197665.710000001</v>
      </c>
      <c r="E186" s="69">
        <v>0</v>
      </c>
      <c r="F186" s="69">
        <v>0</v>
      </c>
      <c r="G186" s="69">
        <v>0</v>
      </c>
      <c r="H186" s="69">
        <v>0</v>
      </c>
      <c r="I186" s="69">
        <v>0</v>
      </c>
    </row>
    <row r="187" spans="1:9" x14ac:dyDescent="0.25">
      <c r="A187" s="67">
        <v>2924</v>
      </c>
      <c r="B187" s="67" t="s">
        <v>89</v>
      </c>
      <c r="C187" s="69">
        <v>4167998.38</v>
      </c>
      <c r="D187" s="69">
        <v>3088861.67</v>
      </c>
      <c r="E187" s="69">
        <v>1079136.71</v>
      </c>
      <c r="F187" s="69">
        <v>0</v>
      </c>
      <c r="G187" s="69">
        <v>0</v>
      </c>
      <c r="H187" s="69">
        <v>0</v>
      </c>
      <c r="I187" s="69">
        <v>0</v>
      </c>
    </row>
    <row r="188" spans="1:9" x14ac:dyDescent="0.25">
      <c r="A188" s="67" t="s">
        <v>82</v>
      </c>
      <c r="B188" s="67" t="s">
        <v>111</v>
      </c>
      <c r="C188" s="69">
        <v>17365664.09</v>
      </c>
      <c r="D188" s="69">
        <v>16286527.380000001</v>
      </c>
      <c r="E188" s="69">
        <v>1079136.71</v>
      </c>
      <c r="F188" s="69">
        <v>0</v>
      </c>
      <c r="G188" s="69">
        <v>0</v>
      </c>
      <c r="H188" s="69">
        <v>0</v>
      </c>
      <c r="I188" s="69">
        <v>0</v>
      </c>
    </row>
    <row r="189" spans="1:9" x14ac:dyDescent="0.25">
      <c r="A189" s="67" t="s">
        <v>82</v>
      </c>
      <c r="B189" s="67" t="s">
        <v>112</v>
      </c>
      <c r="C189" s="69">
        <v>88130838.620000005</v>
      </c>
      <c r="D189" s="69">
        <v>85695715.010000005</v>
      </c>
      <c r="E189" s="69">
        <v>2282298.6800000002</v>
      </c>
      <c r="F189" s="69">
        <v>118511.37</v>
      </c>
      <c r="G189" s="69">
        <v>18798.04</v>
      </c>
      <c r="H189" s="69">
        <v>15515.52</v>
      </c>
      <c r="I189" s="69">
        <v>0</v>
      </c>
    </row>
    <row r="190" spans="1:9" x14ac:dyDescent="0.25">
      <c r="A190" s="67" t="s">
        <v>82</v>
      </c>
      <c r="B190" s="67" t="s">
        <v>113</v>
      </c>
      <c r="C190" s="69">
        <v>3532427580.1700001</v>
      </c>
      <c r="D190" s="69">
        <v>1179238674.2</v>
      </c>
      <c r="E190" s="69">
        <v>1498597848.4000001</v>
      </c>
      <c r="F190" s="69">
        <v>234428.34</v>
      </c>
      <c r="G190" s="69">
        <v>19320480.890000001</v>
      </c>
      <c r="H190" s="69">
        <v>835036148.34000003</v>
      </c>
      <c r="I190" s="69">
        <v>0</v>
      </c>
    </row>
    <row r="191" spans="1:9" x14ac:dyDescent="0.25">
      <c r="A191" s="67">
        <v>3320</v>
      </c>
      <c r="B191" s="67" t="s">
        <v>89</v>
      </c>
      <c r="C191" s="69">
        <v>346269.7</v>
      </c>
      <c r="D191" s="69">
        <v>0</v>
      </c>
      <c r="E191" s="69">
        <v>183938.7</v>
      </c>
      <c r="F191" s="69">
        <v>0</v>
      </c>
      <c r="G191" s="69">
        <v>0</v>
      </c>
      <c r="H191" s="69">
        <v>162331</v>
      </c>
      <c r="I191" s="69">
        <v>0</v>
      </c>
    </row>
    <row r="192" spans="1:9" x14ac:dyDescent="0.25">
      <c r="A192" s="67">
        <v>3326</v>
      </c>
      <c r="B192" s="67" t="s">
        <v>81</v>
      </c>
      <c r="C192" s="69">
        <v>-43.58</v>
      </c>
      <c r="D192" s="69">
        <v>0</v>
      </c>
      <c r="E192" s="69">
        <v>-43.58</v>
      </c>
      <c r="F192" s="69">
        <v>0</v>
      </c>
      <c r="G192" s="69">
        <v>0</v>
      </c>
      <c r="H192" s="69">
        <v>0</v>
      </c>
      <c r="I192" s="69">
        <v>0</v>
      </c>
    </row>
    <row r="193" spans="1:9" x14ac:dyDescent="0.25">
      <c r="A193" s="67">
        <v>3328</v>
      </c>
      <c r="B193" s="67" t="s">
        <v>89</v>
      </c>
      <c r="C193" s="69">
        <v>14168.31</v>
      </c>
      <c r="D193" s="69">
        <v>0</v>
      </c>
      <c r="E193" s="69">
        <v>7562.43</v>
      </c>
      <c r="F193" s="69">
        <v>0</v>
      </c>
      <c r="G193" s="69">
        <v>0</v>
      </c>
      <c r="H193" s="69">
        <v>6605.88</v>
      </c>
      <c r="I193" s="69">
        <v>0</v>
      </c>
    </row>
    <row r="194" spans="1:9" x14ac:dyDescent="0.25">
      <c r="A194" s="67" t="s">
        <v>82</v>
      </c>
      <c r="B194" s="67" t="s">
        <v>150</v>
      </c>
      <c r="C194" s="69">
        <v>360394.43</v>
      </c>
      <c r="D194" s="69">
        <v>0</v>
      </c>
      <c r="E194" s="69">
        <v>191457.55</v>
      </c>
      <c r="F194" s="69">
        <v>0</v>
      </c>
      <c r="G194" s="69">
        <v>0</v>
      </c>
      <c r="H194" s="69">
        <v>168936.88</v>
      </c>
      <c r="I194" s="69">
        <v>0</v>
      </c>
    </row>
    <row r="195" spans="1:9" x14ac:dyDescent="0.25">
      <c r="A195" s="67">
        <v>3353</v>
      </c>
      <c r="B195" s="67" t="s">
        <v>89</v>
      </c>
      <c r="C195" s="69">
        <v>11591.36</v>
      </c>
      <c r="D195" s="69">
        <v>11591.36</v>
      </c>
      <c r="E195" s="69">
        <v>0</v>
      </c>
      <c r="F195" s="69">
        <v>0</v>
      </c>
      <c r="G195" s="69">
        <v>0</v>
      </c>
      <c r="H195" s="69">
        <v>0</v>
      </c>
      <c r="I195" s="69">
        <v>0</v>
      </c>
    </row>
    <row r="196" spans="1:9" x14ac:dyDescent="0.25">
      <c r="A196" s="67" t="s">
        <v>82</v>
      </c>
      <c r="B196" s="67" t="s">
        <v>151</v>
      </c>
      <c r="C196" s="69">
        <v>11591.36</v>
      </c>
      <c r="D196" s="69">
        <v>11591.36</v>
      </c>
      <c r="E196" s="69">
        <v>0</v>
      </c>
      <c r="F196" s="69">
        <v>0</v>
      </c>
      <c r="G196" s="69">
        <v>0</v>
      </c>
      <c r="H196" s="69">
        <v>0</v>
      </c>
      <c r="I196" s="69">
        <v>0</v>
      </c>
    </row>
    <row r="197" spans="1:9" x14ac:dyDescent="0.25">
      <c r="A197" s="67" t="s">
        <v>82</v>
      </c>
      <c r="B197" s="67" t="s">
        <v>152</v>
      </c>
      <c r="C197" s="69">
        <v>371985.79</v>
      </c>
      <c r="D197" s="69">
        <v>11591.36</v>
      </c>
      <c r="E197" s="69">
        <v>191457.55</v>
      </c>
      <c r="F197" s="69">
        <v>0</v>
      </c>
      <c r="G197" s="69">
        <v>0</v>
      </c>
      <c r="H197" s="69">
        <v>168936.88</v>
      </c>
      <c r="I197" s="69">
        <v>0</v>
      </c>
    </row>
    <row r="198" spans="1:9" x14ac:dyDescent="0.25">
      <c r="A198" s="67">
        <v>3600</v>
      </c>
      <c r="B198" s="67" t="s">
        <v>89</v>
      </c>
      <c r="C198" s="69">
        <v>913250.78</v>
      </c>
      <c r="D198" s="69">
        <v>911119.66</v>
      </c>
      <c r="E198" s="69">
        <v>0</v>
      </c>
      <c r="F198" s="69">
        <v>0</v>
      </c>
      <c r="G198" s="69">
        <v>2131.12</v>
      </c>
      <c r="H198" s="69">
        <v>0</v>
      </c>
      <c r="I198" s="69">
        <v>0</v>
      </c>
    </row>
    <row r="199" spans="1:9" x14ac:dyDescent="0.25">
      <c r="A199" s="67" t="s">
        <v>82</v>
      </c>
      <c r="B199" s="67" t="s">
        <v>153</v>
      </c>
      <c r="C199" s="69">
        <v>913250.78</v>
      </c>
      <c r="D199" s="69">
        <v>911119.66</v>
      </c>
      <c r="E199" s="69">
        <v>0</v>
      </c>
      <c r="F199" s="69">
        <v>0</v>
      </c>
      <c r="G199" s="69">
        <v>2131.12</v>
      </c>
      <c r="H199" s="69">
        <v>0</v>
      </c>
      <c r="I199" s="69">
        <v>0</v>
      </c>
    </row>
    <row r="200" spans="1:9" x14ac:dyDescent="0.25">
      <c r="A200" s="67">
        <v>3610</v>
      </c>
      <c r="B200" s="67" t="s">
        <v>89</v>
      </c>
      <c r="C200" s="69">
        <v>11760</v>
      </c>
      <c r="D200" s="69">
        <v>11760</v>
      </c>
      <c r="E200" s="69">
        <v>0</v>
      </c>
      <c r="F200" s="69">
        <v>0</v>
      </c>
      <c r="G200" s="69">
        <v>0</v>
      </c>
      <c r="H200" s="69">
        <v>0</v>
      </c>
      <c r="I200" s="69">
        <v>0</v>
      </c>
    </row>
    <row r="201" spans="1:9" x14ac:dyDescent="0.25">
      <c r="A201" s="67" t="s">
        <v>82</v>
      </c>
      <c r="B201" s="67" t="s">
        <v>154</v>
      </c>
      <c r="C201" s="69">
        <v>11760</v>
      </c>
      <c r="D201" s="69">
        <v>11760</v>
      </c>
      <c r="E201" s="69">
        <v>0</v>
      </c>
      <c r="F201" s="69">
        <v>0</v>
      </c>
      <c r="G201" s="69">
        <v>0</v>
      </c>
      <c r="H201" s="69">
        <v>0</v>
      </c>
      <c r="I201" s="69">
        <v>0</v>
      </c>
    </row>
    <row r="202" spans="1:9" x14ac:dyDescent="0.25">
      <c r="A202" s="67">
        <v>3622</v>
      </c>
      <c r="B202" s="67" t="s">
        <v>89</v>
      </c>
      <c r="C202" s="69">
        <v>600849.29</v>
      </c>
      <c r="D202" s="69">
        <v>600849.29</v>
      </c>
      <c r="E202" s="69">
        <v>0</v>
      </c>
      <c r="F202" s="69">
        <v>0</v>
      </c>
      <c r="G202" s="69">
        <v>0</v>
      </c>
      <c r="H202" s="69">
        <v>0</v>
      </c>
      <c r="I202" s="69">
        <v>0</v>
      </c>
    </row>
    <row r="203" spans="1:9" x14ac:dyDescent="0.25">
      <c r="A203" s="67">
        <v>3623</v>
      </c>
      <c r="B203" s="67" t="s">
        <v>89</v>
      </c>
      <c r="C203" s="69">
        <v>2212781</v>
      </c>
      <c r="D203" s="69">
        <v>2212781</v>
      </c>
      <c r="E203" s="69">
        <v>0</v>
      </c>
      <c r="F203" s="69">
        <v>0</v>
      </c>
      <c r="G203" s="69">
        <v>0</v>
      </c>
      <c r="H203" s="69">
        <v>0</v>
      </c>
      <c r="I203" s="69">
        <v>0</v>
      </c>
    </row>
    <row r="204" spans="1:9" x14ac:dyDescent="0.25">
      <c r="A204" s="67" t="s">
        <v>82</v>
      </c>
      <c r="B204" s="67" t="s">
        <v>155</v>
      </c>
      <c r="C204" s="69">
        <v>2813630.29</v>
      </c>
      <c r="D204" s="69">
        <v>2813630.29</v>
      </c>
      <c r="E204" s="69">
        <v>0</v>
      </c>
      <c r="F204" s="69">
        <v>0</v>
      </c>
      <c r="G204" s="69">
        <v>0</v>
      </c>
      <c r="H204" s="69">
        <v>0</v>
      </c>
      <c r="I204" s="69">
        <v>0</v>
      </c>
    </row>
    <row r="205" spans="1:9" x14ac:dyDescent="0.25">
      <c r="A205" s="67">
        <v>3648</v>
      </c>
      <c r="B205" s="67" t="s">
        <v>89</v>
      </c>
      <c r="C205" s="69">
        <v>5350009.2300000004</v>
      </c>
      <c r="D205" s="69">
        <v>5344035.09</v>
      </c>
      <c r="E205" s="69">
        <v>0</v>
      </c>
      <c r="F205" s="69">
        <v>0</v>
      </c>
      <c r="G205" s="69">
        <v>5974.14</v>
      </c>
      <c r="H205" s="69">
        <v>0</v>
      </c>
      <c r="I205" s="69">
        <v>0</v>
      </c>
    </row>
    <row r="206" spans="1:9" x14ac:dyDescent="0.25">
      <c r="A206" s="67" t="s">
        <v>82</v>
      </c>
      <c r="B206" s="67" t="s">
        <v>156</v>
      </c>
      <c r="C206" s="69">
        <v>5350009.2300000004</v>
      </c>
      <c r="D206" s="69">
        <v>5344035.09</v>
      </c>
      <c r="E206" s="69">
        <v>0</v>
      </c>
      <c r="F206" s="69">
        <v>0</v>
      </c>
      <c r="G206" s="69">
        <v>5974.14</v>
      </c>
      <c r="H206" s="69">
        <v>0</v>
      </c>
      <c r="I206" s="69">
        <v>0</v>
      </c>
    </row>
    <row r="207" spans="1:9" x14ac:dyDescent="0.25">
      <c r="A207" s="67">
        <v>3653</v>
      </c>
      <c r="B207" s="67" t="s">
        <v>89</v>
      </c>
      <c r="C207" s="69">
        <v>18113.259999999998</v>
      </c>
      <c r="D207" s="69">
        <v>18113.259999999998</v>
      </c>
      <c r="E207" s="69">
        <v>0</v>
      </c>
      <c r="F207" s="69">
        <v>0</v>
      </c>
      <c r="G207" s="69">
        <v>0</v>
      </c>
      <c r="H207" s="69">
        <v>0</v>
      </c>
      <c r="I207" s="69">
        <v>0</v>
      </c>
    </row>
    <row r="208" spans="1:9" x14ac:dyDescent="0.25">
      <c r="A208" s="67" t="s">
        <v>82</v>
      </c>
      <c r="B208" s="67" t="s">
        <v>157</v>
      </c>
      <c r="C208" s="69">
        <v>18113.259999999998</v>
      </c>
      <c r="D208" s="69">
        <v>18113.259999999998</v>
      </c>
      <c r="E208" s="69">
        <v>0</v>
      </c>
      <c r="F208" s="69">
        <v>0</v>
      </c>
      <c r="G208" s="69">
        <v>0</v>
      </c>
      <c r="H208" s="69">
        <v>0</v>
      </c>
      <c r="I208" s="69">
        <v>0</v>
      </c>
    </row>
    <row r="209" spans="1:9" x14ac:dyDescent="0.25">
      <c r="A209" s="67">
        <v>3678</v>
      </c>
      <c r="B209" s="67" t="s">
        <v>89</v>
      </c>
      <c r="C209" s="69">
        <v>290652.92</v>
      </c>
      <c r="D209" s="69">
        <v>290652.92</v>
      </c>
      <c r="E209" s="69">
        <v>0</v>
      </c>
      <c r="F209" s="69">
        <v>0</v>
      </c>
      <c r="G209" s="69">
        <v>0</v>
      </c>
      <c r="H209" s="69">
        <v>0</v>
      </c>
      <c r="I209" s="69">
        <v>0</v>
      </c>
    </row>
    <row r="210" spans="1:9" x14ac:dyDescent="0.25">
      <c r="A210" s="67" t="s">
        <v>82</v>
      </c>
      <c r="B210" s="67" t="s">
        <v>158</v>
      </c>
      <c r="C210" s="69">
        <v>290652.92</v>
      </c>
      <c r="D210" s="69">
        <v>290652.92</v>
      </c>
      <c r="E210" s="69">
        <v>0</v>
      </c>
      <c r="F210" s="69">
        <v>0</v>
      </c>
      <c r="G210" s="69">
        <v>0</v>
      </c>
      <c r="H210" s="69">
        <v>0</v>
      </c>
      <c r="I210" s="69">
        <v>0</v>
      </c>
    </row>
    <row r="211" spans="1:9" x14ac:dyDescent="0.25">
      <c r="A211" s="67">
        <v>3690</v>
      </c>
      <c r="B211" s="67" t="s">
        <v>89</v>
      </c>
      <c r="C211" s="69">
        <v>410248.96000000002</v>
      </c>
      <c r="D211" s="69">
        <v>407699.68</v>
      </c>
      <c r="E211" s="69">
        <v>2078.79</v>
      </c>
      <c r="F211" s="69">
        <v>0</v>
      </c>
      <c r="G211" s="69">
        <v>470.49</v>
      </c>
      <c r="H211" s="69">
        <v>0</v>
      </c>
      <c r="I211" s="69">
        <v>0</v>
      </c>
    </row>
    <row r="212" spans="1:9" x14ac:dyDescent="0.25">
      <c r="A212" s="67">
        <v>3692</v>
      </c>
      <c r="B212" s="67" t="s">
        <v>89</v>
      </c>
      <c r="C212" s="69">
        <v>180358.18</v>
      </c>
      <c r="D212" s="69">
        <v>58951</v>
      </c>
      <c r="E212" s="69">
        <v>121407.18</v>
      </c>
      <c r="F212" s="69">
        <v>0</v>
      </c>
      <c r="G212" s="69">
        <v>0</v>
      </c>
      <c r="H212" s="69">
        <v>0</v>
      </c>
      <c r="I212" s="69">
        <v>0</v>
      </c>
    </row>
    <row r="213" spans="1:9" x14ac:dyDescent="0.25">
      <c r="A213" s="67" t="s">
        <v>82</v>
      </c>
      <c r="B213" s="67" t="s">
        <v>159</v>
      </c>
      <c r="C213" s="69">
        <v>590607.14</v>
      </c>
      <c r="D213" s="69">
        <v>466650.68</v>
      </c>
      <c r="E213" s="69">
        <v>123485.97</v>
      </c>
      <c r="F213" s="69">
        <v>0</v>
      </c>
      <c r="G213" s="69">
        <v>470.49</v>
      </c>
      <c r="H213" s="69">
        <v>0</v>
      </c>
      <c r="I213" s="69">
        <v>0</v>
      </c>
    </row>
    <row r="214" spans="1:9" x14ac:dyDescent="0.25">
      <c r="A214" s="67" t="s">
        <v>82</v>
      </c>
      <c r="B214" s="67" t="s">
        <v>160</v>
      </c>
      <c r="C214" s="69">
        <v>9988023.6199999992</v>
      </c>
      <c r="D214" s="69">
        <v>9855961.9000000004</v>
      </c>
      <c r="E214" s="69">
        <v>123485.97</v>
      </c>
      <c r="F214" s="69">
        <v>0</v>
      </c>
      <c r="G214" s="69">
        <v>8575.75</v>
      </c>
      <c r="H214" s="69">
        <v>0</v>
      </c>
      <c r="I214" s="69">
        <v>0</v>
      </c>
    </row>
    <row r="215" spans="1:9" x14ac:dyDescent="0.25">
      <c r="A215" s="67">
        <v>3720</v>
      </c>
      <c r="B215" s="67" t="s">
        <v>89</v>
      </c>
      <c r="C215" s="69">
        <v>187304.22</v>
      </c>
      <c r="D215" s="69">
        <v>187304.22</v>
      </c>
      <c r="E215" s="69">
        <v>0</v>
      </c>
      <c r="F215" s="69">
        <v>0</v>
      </c>
      <c r="G215" s="69">
        <v>0</v>
      </c>
      <c r="H215" s="69">
        <v>0</v>
      </c>
      <c r="I215" s="69">
        <v>0</v>
      </c>
    </row>
    <row r="216" spans="1:9" x14ac:dyDescent="0.25">
      <c r="A216" s="67" t="s">
        <v>82</v>
      </c>
      <c r="B216" s="67" t="s">
        <v>161</v>
      </c>
      <c r="C216" s="69">
        <v>187304.22</v>
      </c>
      <c r="D216" s="69">
        <v>187304.22</v>
      </c>
      <c r="E216" s="69">
        <v>0</v>
      </c>
      <c r="F216" s="69">
        <v>0</v>
      </c>
      <c r="G216" s="69">
        <v>0</v>
      </c>
      <c r="H216" s="69">
        <v>0</v>
      </c>
      <c r="I216" s="69">
        <v>0</v>
      </c>
    </row>
    <row r="217" spans="1:9" x14ac:dyDescent="0.25">
      <c r="A217" s="67">
        <v>3739</v>
      </c>
      <c r="B217" s="67" t="s">
        <v>89</v>
      </c>
      <c r="C217" s="69">
        <v>4952737.47</v>
      </c>
      <c r="D217" s="69">
        <v>4952737.47</v>
      </c>
      <c r="E217" s="69">
        <v>0</v>
      </c>
      <c r="F217" s="69">
        <v>0</v>
      </c>
      <c r="G217" s="69">
        <v>0</v>
      </c>
      <c r="H217" s="69">
        <v>0</v>
      </c>
      <c r="I217" s="69">
        <v>0</v>
      </c>
    </row>
    <row r="218" spans="1:9" x14ac:dyDescent="0.25">
      <c r="A218" s="67" t="s">
        <v>82</v>
      </c>
      <c r="B218" s="67" t="s">
        <v>128</v>
      </c>
      <c r="C218" s="69">
        <v>4952737.47</v>
      </c>
      <c r="D218" s="69">
        <v>4952737.47</v>
      </c>
      <c r="E218" s="69">
        <v>0</v>
      </c>
      <c r="F218" s="69">
        <v>0</v>
      </c>
      <c r="G218" s="69">
        <v>0</v>
      </c>
      <c r="H218" s="69">
        <v>0</v>
      </c>
      <c r="I218" s="69">
        <v>0</v>
      </c>
    </row>
    <row r="219" spans="1:9" x14ac:dyDescent="0.25">
      <c r="A219" s="67" t="s">
        <v>82</v>
      </c>
      <c r="B219" s="67" t="s">
        <v>129</v>
      </c>
      <c r="C219" s="69">
        <v>5140041.6900000004</v>
      </c>
      <c r="D219" s="69">
        <v>5140041.6900000004</v>
      </c>
      <c r="E219" s="69">
        <v>0</v>
      </c>
      <c r="F219" s="69">
        <v>0</v>
      </c>
      <c r="G219" s="69">
        <v>0</v>
      </c>
      <c r="H219" s="69">
        <v>0</v>
      </c>
      <c r="I219" s="69">
        <v>0</v>
      </c>
    </row>
    <row r="220" spans="1:9" x14ac:dyDescent="0.25">
      <c r="A220" s="67">
        <v>3800</v>
      </c>
      <c r="B220" s="67" t="s">
        <v>89</v>
      </c>
      <c r="C220" s="69">
        <v>209974883.5</v>
      </c>
      <c r="D220" s="69">
        <v>0</v>
      </c>
      <c r="E220" s="69">
        <v>209431711.22</v>
      </c>
      <c r="F220" s="69">
        <v>543172.28</v>
      </c>
      <c r="G220" s="69">
        <v>0</v>
      </c>
      <c r="H220" s="69">
        <v>0</v>
      </c>
      <c r="I220" s="69">
        <v>0</v>
      </c>
    </row>
    <row r="221" spans="1:9" x14ac:dyDescent="0.25">
      <c r="A221" s="67">
        <v>3801</v>
      </c>
      <c r="B221" s="67" t="s">
        <v>81</v>
      </c>
      <c r="C221" s="69">
        <v>-209974883.5</v>
      </c>
      <c r="D221" s="69">
        <v>-209974883.5</v>
      </c>
      <c r="E221" s="69">
        <v>0</v>
      </c>
      <c r="F221" s="69">
        <v>0</v>
      </c>
      <c r="G221" s="69">
        <v>0</v>
      </c>
      <c r="H221" s="69">
        <v>0</v>
      </c>
      <c r="I221" s="69">
        <v>0</v>
      </c>
    </row>
    <row r="222" spans="1:9" x14ac:dyDescent="0.25">
      <c r="A222" s="67" t="s">
        <v>82</v>
      </c>
      <c r="B222" s="67" t="s">
        <v>130</v>
      </c>
      <c r="C222" s="69">
        <v>0</v>
      </c>
      <c r="D222" s="69">
        <v>-209974883.5</v>
      </c>
      <c r="E222" s="69">
        <v>209431711.22</v>
      </c>
      <c r="F222" s="69">
        <v>543172.28</v>
      </c>
      <c r="G222" s="69">
        <v>0</v>
      </c>
      <c r="H222" s="69">
        <v>0</v>
      </c>
      <c r="I222" s="69">
        <v>0</v>
      </c>
    </row>
    <row r="223" spans="1:9" x14ac:dyDescent="0.25">
      <c r="A223" s="67" t="s">
        <v>82</v>
      </c>
      <c r="B223" s="67" t="s">
        <v>131</v>
      </c>
      <c r="C223" s="69">
        <v>0</v>
      </c>
      <c r="D223" s="69">
        <v>-209974883.5</v>
      </c>
      <c r="E223" s="69">
        <v>209431711.22</v>
      </c>
      <c r="F223" s="69">
        <v>543172.28</v>
      </c>
      <c r="G223" s="69">
        <v>0</v>
      </c>
      <c r="H223" s="69">
        <v>0</v>
      </c>
      <c r="I223" s="69">
        <v>0</v>
      </c>
    </row>
    <row r="224" spans="1:9" x14ac:dyDescent="0.25">
      <c r="A224" s="67" t="s">
        <v>82</v>
      </c>
      <c r="B224" s="67" t="s">
        <v>132</v>
      </c>
      <c r="C224" s="69">
        <v>15500051.1</v>
      </c>
      <c r="D224" s="69">
        <v>-194967288.55000001</v>
      </c>
      <c r="E224" s="69">
        <v>209746654.74000001</v>
      </c>
      <c r="F224" s="69">
        <v>543172.28</v>
      </c>
      <c r="G224" s="69">
        <v>8575.75</v>
      </c>
      <c r="H224" s="69">
        <v>168936.88</v>
      </c>
      <c r="I224" s="69">
        <v>0</v>
      </c>
    </row>
    <row r="225" spans="1:9" x14ac:dyDescent="0.25">
      <c r="A225" s="67" t="s">
        <v>162</v>
      </c>
      <c r="B225" s="67" t="s">
        <v>163</v>
      </c>
      <c r="C225" s="69">
        <v>3547985140.27</v>
      </c>
      <c r="D225" s="69">
        <v>984328894.64999998</v>
      </c>
      <c r="E225" s="69">
        <v>1708344503.1400001</v>
      </c>
      <c r="F225" s="69">
        <v>777600.62</v>
      </c>
      <c r="G225" s="69">
        <v>19329056.640000001</v>
      </c>
      <c r="H225" s="69">
        <v>835205085.22000003</v>
      </c>
      <c r="I225" s="69">
        <v>0</v>
      </c>
    </row>
    <row r="226" spans="1:9" x14ac:dyDescent="0.25">
      <c r="A226" s="67">
        <v>5000</v>
      </c>
      <c r="B226" s="67" t="s">
        <v>89</v>
      </c>
      <c r="C226" s="69">
        <v>500000000</v>
      </c>
      <c r="D226" s="69">
        <v>500000000</v>
      </c>
      <c r="E226" s="69">
        <v>0</v>
      </c>
      <c r="F226" s="69">
        <v>0</v>
      </c>
      <c r="G226" s="69">
        <v>0</v>
      </c>
      <c r="H226" s="69">
        <v>0</v>
      </c>
      <c r="I226" s="69">
        <v>0</v>
      </c>
    </row>
    <row r="227" spans="1:9" x14ac:dyDescent="0.25">
      <c r="A227" s="67" t="s">
        <v>82</v>
      </c>
      <c r="B227" s="67" t="s">
        <v>164</v>
      </c>
      <c r="C227" s="69">
        <v>500000000</v>
      </c>
      <c r="D227" s="69">
        <v>500000000</v>
      </c>
      <c r="E227" s="69">
        <v>0</v>
      </c>
      <c r="F227" s="69">
        <v>0</v>
      </c>
      <c r="G227" s="69">
        <v>0</v>
      </c>
      <c r="H227" s="69">
        <v>0</v>
      </c>
      <c r="I227" s="69">
        <v>0</v>
      </c>
    </row>
    <row r="228" spans="1:9" x14ac:dyDescent="0.25">
      <c r="A228" s="67">
        <v>5021</v>
      </c>
      <c r="B228" s="67" t="s">
        <v>89</v>
      </c>
      <c r="C228" s="69">
        <v>7782629.6600000001</v>
      </c>
      <c r="D228" s="69">
        <v>7782629.6600000001</v>
      </c>
      <c r="E228" s="69">
        <v>0</v>
      </c>
      <c r="F228" s="69">
        <v>0</v>
      </c>
      <c r="G228" s="69">
        <v>0</v>
      </c>
      <c r="H228" s="69">
        <v>0</v>
      </c>
      <c r="I228" s="69">
        <v>0</v>
      </c>
    </row>
    <row r="229" spans="1:9" x14ac:dyDescent="0.25">
      <c r="A229" s="67">
        <v>5022</v>
      </c>
      <c r="B229" s="67" t="s">
        <v>89</v>
      </c>
      <c r="C229" s="69">
        <v>26272809.899999999</v>
      </c>
      <c r="D229" s="69">
        <v>26272809.899999999</v>
      </c>
      <c r="E229" s="69">
        <v>0</v>
      </c>
      <c r="F229" s="69">
        <v>0</v>
      </c>
      <c r="G229" s="69">
        <v>0</v>
      </c>
      <c r="H229" s="69">
        <v>0</v>
      </c>
      <c r="I229" s="69">
        <v>0</v>
      </c>
    </row>
    <row r="230" spans="1:9" x14ac:dyDescent="0.25">
      <c r="A230" s="67" t="s">
        <v>82</v>
      </c>
      <c r="B230" s="67" t="s">
        <v>165</v>
      </c>
      <c r="C230" s="69">
        <v>34055439.560000002</v>
      </c>
      <c r="D230" s="69">
        <v>34055439.560000002</v>
      </c>
      <c r="E230" s="69">
        <v>0</v>
      </c>
      <c r="F230" s="69">
        <v>0</v>
      </c>
      <c r="G230" s="69">
        <v>0</v>
      </c>
      <c r="H230" s="69">
        <v>0</v>
      </c>
      <c r="I230" s="69">
        <v>0</v>
      </c>
    </row>
    <row r="231" spans="1:9" x14ac:dyDescent="0.25">
      <c r="A231" s="67">
        <v>5030</v>
      </c>
      <c r="B231" s="67" t="s">
        <v>89</v>
      </c>
      <c r="C231" s="69">
        <v>1369131.94</v>
      </c>
      <c r="D231" s="69">
        <v>1369131.94</v>
      </c>
      <c r="E231" s="69">
        <v>0</v>
      </c>
      <c r="F231" s="69">
        <v>0</v>
      </c>
      <c r="G231" s="69">
        <v>0</v>
      </c>
      <c r="H231" s="69">
        <v>0</v>
      </c>
      <c r="I231" s="69">
        <v>0</v>
      </c>
    </row>
    <row r="232" spans="1:9" x14ac:dyDescent="0.25">
      <c r="A232" s="67">
        <v>5031</v>
      </c>
      <c r="B232" s="67" t="s">
        <v>81</v>
      </c>
      <c r="C232" s="69">
        <v>-1426580.73</v>
      </c>
      <c r="D232" s="69">
        <v>-1426580.73</v>
      </c>
      <c r="E232" s="69">
        <v>0</v>
      </c>
      <c r="F232" s="69">
        <v>0</v>
      </c>
      <c r="G232" s="69">
        <v>0</v>
      </c>
      <c r="H232" s="69">
        <v>0</v>
      </c>
      <c r="I232" s="69">
        <v>0</v>
      </c>
    </row>
    <row r="233" spans="1:9" x14ac:dyDescent="0.25">
      <c r="A233" s="67" t="s">
        <v>82</v>
      </c>
      <c r="B233" s="67" t="s">
        <v>166</v>
      </c>
      <c r="C233" s="69">
        <v>-57448.79</v>
      </c>
      <c r="D233" s="69">
        <v>-57448.79</v>
      </c>
      <c r="E233" s="69">
        <v>0</v>
      </c>
      <c r="F233" s="69">
        <v>0</v>
      </c>
      <c r="G233" s="69">
        <v>0</v>
      </c>
      <c r="H233" s="69">
        <v>0</v>
      </c>
      <c r="I233" s="69">
        <v>0</v>
      </c>
    </row>
    <row r="234" spans="1:9" x14ac:dyDescent="0.25">
      <c r="A234" s="67" t="s">
        <v>82</v>
      </c>
      <c r="B234" s="67" t="s">
        <v>167</v>
      </c>
      <c r="C234" s="69">
        <v>533997990.76999998</v>
      </c>
      <c r="D234" s="69">
        <v>533997990.76999998</v>
      </c>
      <c r="E234" s="69">
        <v>0</v>
      </c>
      <c r="F234" s="69">
        <v>0</v>
      </c>
      <c r="G234" s="69">
        <v>0</v>
      </c>
      <c r="H234" s="69">
        <v>0</v>
      </c>
      <c r="I234" s="69">
        <v>0</v>
      </c>
    </row>
    <row r="235" spans="1:9" x14ac:dyDescent="0.25">
      <c r="A235" s="67">
        <v>5102</v>
      </c>
      <c r="B235" s="67" t="s">
        <v>89</v>
      </c>
      <c r="C235" s="69">
        <v>5585.89</v>
      </c>
      <c r="D235" s="69">
        <v>5585.89</v>
      </c>
      <c r="E235" s="69">
        <v>0</v>
      </c>
      <c r="F235" s="69">
        <v>0</v>
      </c>
      <c r="G235" s="69">
        <v>0</v>
      </c>
      <c r="H235" s="69">
        <v>0</v>
      </c>
      <c r="I235" s="69">
        <v>0</v>
      </c>
    </row>
    <row r="236" spans="1:9" x14ac:dyDescent="0.25">
      <c r="A236" s="67" t="s">
        <v>82</v>
      </c>
      <c r="B236" s="67" t="s">
        <v>168</v>
      </c>
      <c r="C236" s="69">
        <v>5585.89</v>
      </c>
      <c r="D236" s="69">
        <v>5585.89</v>
      </c>
      <c r="E236" s="69">
        <v>0</v>
      </c>
      <c r="F236" s="69">
        <v>0</v>
      </c>
      <c r="G236" s="69">
        <v>0</v>
      </c>
      <c r="H236" s="69">
        <v>0</v>
      </c>
      <c r="I236" s="69">
        <v>0</v>
      </c>
    </row>
    <row r="237" spans="1:9" x14ac:dyDescent="0.25">
      <c r="A237" s="67" t="s">
        <v>82</v>
      </c>
      <c r="B237" s="67" t="s">
        <v>169</v>
      </c>
      <c r="C237" s="69">
        <v>5585.89</v>
      </c>
      <c r="D237" s="69">
        <v>5585.89</v>
      </c>
      <c r="E237" s="69">
        <v>0</v>
      </c>
      <c r="F237" s="69">
        <v>0</v>
      </c>
      <c r="G237" s="69">
        <v>0</v>
      </c>
      <c r="H237" s="69">
        <v>0</v>
      </c>
      <c r="I237" s="69">
        <v>0</v>
      </c>
    </row>
    <row r="238" spans="1:9" x14ac:dyDescent="0.25">
      <c r="A238" s="67">
        <v>5999</v>
      </c>
      <c r="B238" s="67" t="s">
        <v>89</v>
      </c>
      <c r="C238" s="69">
        <v>176537379.19999999</v>
      </c>
      <c r="D238" s="69">
        <v>176537379.19999999</v>
      </c>
      <c r="E238" s="69">
        <v>0</v>
      </c>
      <c r="F238" s="69">
        <v>0</v>
      </c>
      <c r="G238" s="69">
        <v>0</v>
      </c>
      <c r="H238" s="69">
        <v>0</v>
      </c>
      <c r="I238" s="69">
        <v>0</v>
      </c>
    </row>
    <row r="239" spans="1:9" x14ac:dyDescent="0.25">
      <c r="A239" s="67" t="s">
        <v>82</v>
      </c>
      <c r="B239" s="67" t="s">
        <v>170</v>
      </c>
      <c r="C239" s="69">
        <v>176537379.19999999</v>
      </c>
      <c r="D239" s="69">
        <v>176537379.19999999</v>
      </c>
      <c r="E239" s="69">
        <v>0</v>
      </c>
      <c r="F239" s="69">
        <v>0</v>
      </c>
      <c r="G239" s="69">
        <v>0</v>
      </c>
      <c r="H239" s="69">
        <v>0</v>
      </c>
      <c r="I239" s="69">
        <v>0</v>
      </c>
    </row>
    <row r="240" spans="1:9" x14ac:dyDescent="0.25">
      <c r="A240" s="67" t="s">
        <v>82</v>
      </c>
      <c r="B240" s="67" t="s">
        <v>171</v>
      </c>
      <c r="C240" s="69">
        <v>176537379.19999999</v>
      </c>
      <c r="D240" s="69">
        <v>176537379.19999999</v>
      </c>
      <c r="E240" s="69">
        <v>0</v>
      </c>
      <c r="F240" s="69">
        <v>0</v>
      </c>
      <c r="G240" s="69">
        <v>0</v>
      </c>
      <c r="H240" s="69">
        <v>0</v>
      </c>
      <c r="I240" s="69">
        <v>0</v>
      </c>
    </row>
    <row r="241" spans="1:9" x14ac:dyDescent="0.25">
      <c r="A241" s="67" t="s">
        <v>172</v>
      </c>
      <c r="B241" s="67" t="s">
        <v>173</v>
      </c>
      <c r="C241" s="69">
        <v>710540955.86000001</v>
      </c>
      <c r="D241" s="69">
        <v>710540955.86000001</v>
      </c>
      <c r="E241" s="69">
        <v>0</v>
      </c>
      <c r="F241" s="69">
        <v>0</v>
      </c>
      <c r="G241" s="69">
        <v>0</v>
      </c>
      <c r="H241" s="69">
        <v>0</v>
      </c>
      <c r="I241" s="69">
        <v>0</v>
      </c>
    </row>
    <row r="242" spans="1:9" x14ac:dyDescent="0.25">
      <c r="A242" s="67" t="s">
        <v>174</v>
      </c>
      <c r="B242" s="67" t="s">
        <v>145</v>
      </c>
      <c r="C242" s="69">
        <v>4258526096.1300001</v>
      </c>
      <c r="D242" s="69">
        <v>1694869850.51</v>
      </c>
      <c r="E242" s="69">
        <v>1708344503.1400001</v>
      </c>
      <c r="F242" s="69">
        <v>777600.62</v>
      </c>
      <c r="G242" s="69">
        <v>19329056.640000001</v>
      </c>
      <c r="H242" s="69">
        <v>835205085.22000003</v>
      </c>
      <c r="I242" s="69">
        <v>0</v>
      </c>
    </row>
    <row r="243" spans="1:9" x14ac:dyDescent="0.25">
      <c r="A243" s="67">
        <v>6010</v>
      </c>
      <c r="B243" s="67" t="s">
        <v>89</v>
      </c>
      <c r="C243" s="69">
        <v>5498143.3200000003</v>
      </c>
      <c r="D243" s="69">
        <v>5498143.3200000003</v>
      </c>
      <c r="E243" s="69">
        <v>0</v>
      </c>
      <c r="F243" s="69">
        <v>0</v>
      </c>
      <c r="G243" s="69">
        <v>0</v>
      </c>
      <c r="H243" s="69">
        <v>0</v>
      </c>
      <c r="I243" s="69">
        <v>0</v>
      </c>
    </row>
    <row r="244" spans="1:9" x14ac:dyDescent="0.25">
      <c r="A244" s="67">
        <v>6013</v>
      </c>
      <c r="B244" s="67" t="s">
        <v>89</v>
      </c>
      <c r="C244" s="69">
        <v>8873203.2400000002</v>
      </c>
      <c r="D244" s="69">
        <v>8873203.2400000002</v>
      </c>
      <c r="E244" s="69">
        <v>0</v>
      </c>
      <c r="F244" s="69">
        <v>0</v>
      </c>
      <c r="G244" s="69">
        <v>0</v>
      </c>
      <c r="H244" s="69">
        <v>0</v>
      </c>
      <c r="I244" s="69">
        <v>0</v>
      </c>
    </row>
    <row r="245" spans="1:9" x14ac:dyDescent="0.25">
      <c r="A245" s="67">
        <v>6014</v>
      </c>
      <c r="B245" s="67" t="s">
        <v>89</v>
      </c>
      <c r="C245" s="69">
        <v>1341009.6100000001</v>
      </c>
      <c r="D245" s="69">
        <v>1341009.6100000001</v>
      </c>
      <c r="E245" s="69">
        <v>0</v>
      </c>
      <c r="F245" s="69">
        <v>0</v>
      </c>
      <c r="G245" s="69">
        <v>0</v>
      </c>
      <c r="H245" s="69">
        <v>0</v>
      </c>
      <c r="I245" s="69">
        <v>0</v>
      </c>
    </row>
    <row r="246" spans="1:9" x14ac:dyDescent="0.25">
      <c r="A246" s="67" t="s">
        <v>82</v>
      </c>
      <c r="B246" s="67" t="s">
        <v>175</v>
      </c>
      <c r="C246" s="69">
        <v>15712356.17</v>
      </c>
      <c r="D246" s="69">
        <v>15712356.17</v>
      </c>
      <c r="E246" s="69">
        <v>0</v>
      </c>
      <c r="F246" s="69">
        <v>0</v>
      </c>
      <c r="G246" s="69">
        <v>0</v>
      </c>
      <c r="H246" s="69">
        <v>0</v>
      </c>
      <c r="I246" s="69">
        <v>0</v>
      </c>
    </row>
    <row r="247" spans="1:9" x14ac:dyDescent="0.25">
      <c r="A247" s="67">
        <v>6020</v>
      </c>
      <c r="B247" s="67" t="s">
        <v>89</v>
      </c>
      <c r="C247" s="69">
        <v>1569968.83</v>
      </c>
      <c r="D247" s="69">
        <v>1569968.83</v>
      </c>
      <c r="E247" s="69">
        <v>0</v>
      </c>
      <c r="F247" s="69">
        <v>0</v>
      </c>
      <c r="G247" s="69">
        <v>0</v>
      </c>
      <c r="H247" s="69">
        <v>0</v>
      </c>
      <c r="I247" s="69">
        <v>0</v>
      </c>
    </row>
    <row r="248" spans="1:9" x14ac:dyDescent="0.25">
      <c r="A248" s="67">
        <v>6025</v>
      </c>
      <c r="B248" s="67" t="s">
        <v>89</v>
      </c>
      <c r="C248" s="69">
        <v>233409849.50999999</v>
      </c>
      <c r="D248" s="69">
        <v>233409849.50999999</v>
      </c>
      <c r="E248" s="69">
        <v>0</v>
      </c>
      <c r="F248" s="69">
        <v>0</v>
      </c>
      <c r="G248" s="69">
        <v>0</v>
      </c>
      <c r="H248" s="69">
        <v>0</v>
      </c>
      <c r="I248" s="69">
        <v>0</v>
      </c>
    </row>
    <row r="249" spans="1:9" x14ac:dyDescent="0.25">
      <c r="A249" s="67">
        <v>6026</v>
      </c>
      <c r="B249" s="67" t="s">
        <v>89</v>
      </c>
      <c r="C249" s="69">
        <v>173660.68</v>
      </c>
      <c r="D249" s="69">
        <v>173660.68</v>
      </c>
      <c r="E249" s="69">
        <v>0</v>
      </c>
      <c r="F249" s="69">
        <v>0</v>
      </c>
      <c r="G249" s="69">
        <v>0</v>
      </c>
      <c r="H249" s="69">
        <v>0</v>
      </c>
      <c r="I249" s="69">
        <v>0</v>
      </c>
    </row>
    <row r="250" spans="1:9" x14ac:dyDescent="0.25">
      <c r="A250" s="67">
        <v>6027</v>
      </c>
      <c r="B250" s="67" t="s">
        <v>89</v>
      </c>
      <c r="C250" s="69">
        <v>8284677.8499999996</v>
      </c>
      <c r="D250" s="69">
        <v>8284677.8499999996</v>
      </c>
      <c r="E250" s="69">
        <v>0</v>
      </c>
      <c r="F250" s="69">
        <v>0</v>
      </c>
      <c r="G250" s="69">
        <v>0</v>
      </c>
      <c r="H250" s="69">
        <v>0</v>
      </c>
      <c r="I250" s="69">
        <v>0</v>
      </c>
    </row>
    <row r="251" spans="1:9" x14ac:dyDescent="0.25">
      <c r="A251" s="67" t="s">
        <v>82</v>
      </c>
      <c r="B251" s="67" t="s">
        <v>176</v>
      </c>
      <c r="C251" s="69">
        <v>243438156.87</v>
      </c>
      <c r="D251" s="69">
        <v>243438156.87</v>
      </c>
      <c r="E251" s="69">
        <v>0</v>
      </c>
      <c r="F251" s="69">
        <v>0</v>
      </c>
      <c r="G251" s="69">
        <v>0</v>
      </c>
      <c r="H251" s="69">
        <v>0</v>
      </c>
      <c r="I251" s="69">
        <v>0</v>
      </c>
    </row>
    <row r="252" spans="1:9" x14ac:dyDescent="0.25">
      <c r="A252" s="67">
        <v>6050</v>
      </c>
      <c r="B252" s="67" t="s">
        <v>89</v>
      </c>
      <c r="C252" s="69">
        <v>927267.49</v>
      </c>
      <c r="D252" s="69">
        <v>927267.49</v>
      </c>
      <c r="E252" s="69">
        <v>0</v>
      </c>
      <c r="F252" s="69">
        <v>0</v>
      </c>
      <c r="G252" s="69">
        <v>0</v>
      </c>
      <c r="H252" s="69">
        <v>0</v>
      </c>
      <c r="I252" s="69">
        <v>0</v>
      </c>
    </row>
    <row r="253" spans="1:9" x14ac:dyDescent="0.25">
      <c r="A253" s="67">
        <v>6052</v>
      </c>
      <c r="B253" s="67" t="s">
        <v>89</v>
      </c>
      <c r="C253" s="69">
        <v>6142090.7999999998</v>
      </c>
      <c r="D253" s="69">
        <v>6142090.7999999998</v>
      </c>
      <c r="E253" s="69">
        <v>0</v>
      </c>
      <c r="F253" s="69">
        <v>0</v>
      </c>
      <c r="G253" s="69">
        <v>0</v>
      </c>
      <c r="H253" s="69">
        <v>0</v>
      </c>
      <c r="I253" s="69">
        <v>0</v>
      </c>
    </row>
    <row r="254" spans="1:9" x14ac:dyDescent="0.25">
      <c r="A254" s="67">
        <v>6055</v>
      </c>
      <c r="B254" s="67" t="s">
        <v>89</v>
      </c>
      <c r="C254" s="69">
        <v>678868.82</v>
      </c>
      <c r="D254" s="69">
        <v>678868.82</v>
      </c>
      <c r="E254" s="69">
        <v>0</v>
      </c>
      <c r="F254" s="69">
        <v>0</v>
      </c>
      <c r="G254" s="69">
        <v>0</v>
      </c>
      <c r="H254" s="69">
        <v>0</v>
      </c>
      <c r="I254" s="69">
        <v>0</v>
      </c>
    </row>
    <row r="255" spans="1:9" x14ac:dyDescent="0.25">
      <c r="A255" s="67" t="s">
        <v>82</v>
      </c>
      <c r="B255" s="67" t="s">
        <v>177</v>
      </c>
      <c r="C255" s="69">
        <v>7748227.1100000003</v>
      </c>
      <c r="D255" s="69">
        <v>7748227.1100000003</v>
      </c>
      <c r="E255" s="69">
        <v>0</v>
      </c>
      <c r="F255" s="69">
        <v>0</v>
      </c>
      <c r="G255" s="69">
        <v>0</v>
      </c>
      <c r="H255" s="69">
        <v>0</v>
      </c>
      <c r="I255" s="69">
        <v>0</v>
      </c>
    </row>
    <row r="256" spans="1:9" x14ac:dyDescent="0.25">
      <c r="A256" s="67" t="s">
        <v>82</v>
      </c>
      <c r="B256" s="67" t="s">
        <v>178</v>
      </c>
      <c r="C256" s="69">
        <v>266898740.15000001</v>
      </c>
      <c r="D256" s="69">
        <v>266898740.15000001</v>
      </c>
      <c r="E256" s="69">
        <v>0</v>
      </c>
      <c r="F256" s="69">
        <v>0</v>
      </c>
      <c r="G256" s="69">
        <v>0</v>
      </c>
      <c r="H256" s="69">
        <v>0</v>
      </c>
      <c r="I256" s="69">
        <v>0</v>
      </c>
    </row>
    <row r="257" spans="1:9" x14ac:dyDescent="0.25">
      <c r="A257" s="67">
        <v>6121</v>
      </c>
      <c r="B257" s="67" t="s">
        <v>89</v>
      </c>
      <c r="C257" s="69">
        <v>11970033.199999999</v>
      </c>
      <c r="D257" s="69">
        <v>11970033.199999999</v>
      </c>
      <c r="E257" s="69">
        <v>0</v>
      </c>
      <c r="F257" s="69">
        <v>0</v>
      </c>
      <c r="G257" s="69">
        <v>0</v>
      </c>
      <c r="H257" s="69">
        <v>0</v>
      </c>
      <c r="I257" s="69">
        <v>0</v>
      </c>
    </row>
    <row r="258" spans="1:9" x14ac:dyDescent="0.25">
      <c r="A258" s="67">
        <v>6128</v>
      </c>
      <c r="B258" s="67" t="s">
        <v>89</v>
      </c>
      <c r="C258" s="69">
        <v>6026826.7300000004</v>
      </c>
      <c r="D258" s="69">
        <v>6026826.7300000004</v>
      </c>
      <c r="E258" s="69">
        <v>0</v>
      </c>
      <c r="F258" s="69">
        <v>0</v>
      </c>
      <c r="G258" s="69">
        <v>0</v>
      </c>
      <c r="H258" s="69">
        <v>0</v>
      </c>
      <c r="I258" s="69">
        <v>0</v>
      </c>
    </row>
    <row r="259" spans="1:9" x14ac:dyDescent="0.25">
      <c r="A259" s="67" t="s">
        <v>82</v>
      </c>
      <c r="B259" s="67" t="s">
        <v>179</v>
      </c>
      <c r="C259" s="69">
        <v>17996859.93</v>
      </c>
      <c r="D259" s="69">
        <v>17996859.93</v>
      </c>
      <c r="E259" s="69">
        <v>0</v>
      </c>
      <c r="F259" s="69">
        <v>0</v>
      </c>
      <c r="G259" s="69">
        <v>0</v>
      </c>
      <c r="H259" s="69">
        <v>0</v>
      </c>
      <c r="I259" s="69">
        <v>0</v>
      </c>
    </row>
    <row r="260" spans="1:9" x14ac:dyDescent="0.25">
      <c r="A260" s="67" t="s">
        <v>82</v>
      </c>
      <c r="B260" s="67" t="s">
        <v>180</v>
      </c>
      <c r="C260" s="69">
        <v>17996859.93</v>
      </c>
      <c r="D260" s="69">
        <v>17996859.93</v>
      </c>
      <c r="E260" s="69">
        <v>0</v>
      </c>
      <c r="F260" s="69">
        <v>0</v>
      </c>
      <c r="G260" s="69">
        <v>0</v>
      </c>
      <c r="H260" s="69">
        <v>0</v>
      </c>
      <c r="I260" s="69">
        <v>0</v>
      </c>
    </row>
    <row r="261" spans="1:9" x14ac:dyDescent="0.25">
      <c r="A261" s="67">
        <v>6204</v>
      </c>
      <c r="B261" s="67" t="s">
        <v>81</v>
      </c>
      <c r="C261" s="69">
        <v>-1136430.29</v>
      </c>
      <c r="D261" s="69">
        <v>-1136430.29</v>
      </c>
      <c r="E261" s="69">
        <v>0</v>
      </c>
      <c r="F261" s="69">
        <v>0</v>
      </c>
      <c r="G261" s="69">
        <v>0</v>
      </c>
      <c r="H261" s="69">
        <v>0</v>
      </c>
      <c r="I261" s="69">
        <v>0</v>
      </c>
    </row>
    <row r="262" spans="1:9" x14ac:dyDescent="0.25">
      <c r="A262" s="67">
        <v>6204</v>
      </c>
      <c r="B262" s="67" t="s">
        <v>89</v>
      </c>
      <c r="C262" s="69">
        <v>4448288.3499999996</v>
      </c>
      <c r="D262" s="69">
        <v>4448288.3499999996</v>
      </c>
      <c r="E262" s="69">
        <v>0</v>
      </c>
      <c r="F262" s="69">
        <v>0</v>
      </c>
      <c r="G262" s="69">
        <v>0</v>
      </c>
      <c r="H262" s="69">
        <v>0</v>
      </c>
      <c r="I262" s="69">
        <v>0</v>
      </c>
    </row>
    <row r="263" spans="1:9" x14ac:dyDescent="0.25">
      <c r="A263" s="67">
        <v>6206</v>
      </c>
      <c r="B263" s="67" t="s">
        <v>81</v>
      </c>
      <c r="C263" s="69">
        <v>-265200</v>
      </c>
      <c r="D263" s="69">
        <v>-265200</v>
      </c>
      <c r="E263" s="69">
        <v>0</v>
      </c>
      <c r="F263" s="69">
        <v>0</v>
      </c>
      <c r="G263" s="69">
        <v>0</v>
      </c>
      <c r="H263" s="69">
        <v>0</v>
      </c>
      <c r="I263" s="69">
        <v>0</v>
      </c>
    </row>
    <row r="264" spans="1:9" x14ac:dyDescent="0.25">
      <c r="A264" s="67">
        <v>6208</v>
      </c>
      <c r="B264" s="67" t="s">
        <v>89</v>
      </c>
      <c r="C264" s="69">
        <v>2301609.37</v>
      </c>
      <c r="D264" s="69">
        <v>2301609.37</v>
      </c>
      <c r="E264" s="69">
        <v>0</v>
      </c>
      <c r="F264" s="69">
        <v>0</v>
      </c>
      <c r="G264" s="69">
        <v>0</v>
      </c>
      <c r="H264" s="69">
        <v>0</v>
      </c>
      <c r="I264" s="69">
        <v>0</v>
      </c>
    </row>
    <row r="265" spans="1:9" x14ac:dyDescent="0.25">
      <c r="A265" s="67" t="s">
        <v>82</v>
      </c>
      <c r="B265" s="67" t="s">
        <v>181</v>
      </c>
      <c r="C265" s="69">
        <v>5348267.43</v>
      </c>
      <c r="D265" s="69">
        <v>5348267.43</v>
      </c>
      <c r="E265" s="69">
        <v>0</v>
      </c>
      <c r="F265" s="69">
        <v>0</v>
      </c>
      <c r="G265" s="69">
        <v>0</v>
      </c>
      <c r="H265" s="69">
        <v>0</v>
      </c>
      <c r="I265" s="69">
        <v>0</v>
      </c>
    </row>
    <row r="266" spans="1:9" x14ac:dyDescent="0.25">
      <c r="A266" s="67">
        <v>6214</v>
      </c>
      <c r="B266" s="67" t="s">
        <v>81</v>
      </c>
      <c r="C266" s="69">
        <v>-910961.55</v>
      </c>
      <c r="D266" s="69">
        <v>-910961.55</v>
      </c>
      <c r="E266" s="69">
        <v>0</v>
      </c>
      <c r="F266" s="69">
        <v>0</v>
      </c>
      <c r="G266" s="69">
        <v>0</v>
      </c>
      <c r="H266" s="69">
        <v>0</v>
      </c>
      <c r="I266" s="69">
        <v>0</v>
      </c>
    </row>
    <row r="267" spans="1:9" x14ac:dyDescent="0.25">
      <c r="A267" s="67">
        <v>6214</v>
      </c>
      <c r="B267" s="67" t="s">
        <v>89</v>
      </c>
      <c r="C267" s="69">
        <v>11254738.98</v>
      </c>
      <c r="D267" s="69">
        <v>11254738.98</v>
      </c>
      <c r="E267" s="69">
        <v>0</v>
      </c>
      <c r="F267" s="69">
        <v>0</v>
      </c>
      <c r="G267" s="69">
        <v>0</v>
      </c>
      <c r="H267" s="69">
        <v>0</v>
      </c>
      <c r="I267" s="69">
        <v>0</v>
      </c>
    </row>
    <row r="268" spans="1:9" x14ac:dyDescent="0.25">
      <c r="A268" s="67">
        <v>6216</v>
      </c>
      <c r="B268" s="67" t="s">
        <v>89</v>
      </c>
      <c r="C268" s="69">
        <v>41106</v>
      </c>
      <c r="D268" s="69">
        <v>41106</v>
      </c>
      <c r="E268" s="69">
        <v>0</v>
      </c>
      <c r="F268" s="69">
        <v>0</v>
      </c>
      <c r="G268" s="69">
        <v>0</v>
      </c>
      <c r="H268" s="69">
        <v>0</v>
      </c>
      <c r="I268" s="69">
        <v>0</v>
      </c>
    </row>
    <row r="269" spans="1:9" x14ac:dyDescent="0.25">
      <c r="A269" s="67">
        <v>6218</v>
      </c>
      <c r="B269" s="67" t="s">
        <v>89</v>
      </c>
      <c r="C269" s="69">
        <v>17405740.93</v>
      </c>
      <c r="D269" s="69">
        <v>17405740.93</v>
      </c>
      <c r="E269" s="69">
        <v>0</v>
      </c>
      <c r="F269" s="69">
        <v>0</v>
      </c>
      <c r="G269" s="69">
        <v>0</v>
      </c>
      <c r="H269" s="69">
        <v>0</v>
      </c>
      <c r="I269" s="69">
        <v>0</v>
      </c>
    </row>
    <row r="270" spans="1:9" x14ac:dyDescent="0.25">
      <c r="A270" s="67" t="s">
        <v>82</v>
      </c>
      <c r="B270" s="67" t="s">
        <v>182</v>
      </c>
      <c r="C270" s="69">
        <v>27790624.359999999</v>
      </c>
      <c r="D270" s="69">
        <v>27790624.359999999</v>
      </c>
      <c r="E270" s="69">
        <v>0</v>
      </c>
      <c r="F270" s="69">
        <v>0</v>
      </c>
      <c r="G270" s="69">
        <v>0</v>
      </c>
      <c r="H270" s="69">
        <v>0</v>
      </c>
      <c r="I270" s="69">
        <v>0</v>
      </c>
    </row>
    <row r="271" spans="1:9" x14ac:dyDescent="0.25">
      <c r="A271" s="67">
        <v>6226</v>
      </c>
      <c r="B271" s="67" t="s">
        <v>81</v>
      </c>
      <c r="C271" s="69">
        <v>-113245.42</v>
      </c>
      <c r="D271" s="69">
        <v>-113245.42</v>
      </c>
      <c r="E271" s="69">
        <v>0</v>
      </c>
      <c r="F271" s="69">
        <v>0</v>
      </c>
      <c r="G271" s="69">
        <v>0</v>
      </c>
      <c r="H271" s="69">
        <v>0</v>
      </c>
      <c r="I271" s="69">
        <v>0</v>
      </c>
    </row>
    <row r="272" spans="1:9" x14ac:dyDescent="0.25">
      <c r="A272" s="67" t="s">
        <v>82</v>
      </c>
      <c r="B272" s="67" t="s">
        <v>282</v>
      </c>
      <c r="C272" s="69">
        <v>-113245.42</v>
      </c>
      <c r="D272" s="69">
        <v>-113245.42</v>
      </c>
      <c r="E272" s="69">
        <v>0</v>
      </c>
      <c r="F272" s="69">
        <v>0</v>
      </c>
      <c r="G272" s="69">
        <v>0</v>
      </c>
      <c r="H272" s="69">
        <v>0</v>
      </c>
      <c r="I272" s="69">
        <v>0</v>
      </c>
    </row>
    <row r="273" spans="1:9" x14ac:dyDescent="0.25">
      <c r="A273" s="67" t="s">
        <v>82</v>
      </c>
      <c r="B273" s="67" t="s">
        <v>183</v>
      </c>
      <c r="C273" s="69">
        <v>33025646.370000001</v>
      </c>
      <c r="D273" s="69">
        <v>33025646.370000001</v>
      </c>
      <c r="E273" s="69">
        <v>0</v>
      </c>
      <c r="F273" s="69">
        <v>0</v>
      </c>
      <c r="G273" s="69">
        <v>0</v>
      </c>
      <c r="H273" s="69">
        <v>0</v>
      </c>
      <c r="I273" s="69">
        <v>0</v>
      </c>
    </row>
    <row r="274" spans="1:9" x14ac:dyDescent="0.25">
      <c r="A274" s="67">
        <v>6340</v>
      </c>
      <c r="B274" s="67" t="s">
        <v>89</v>
      </c>
      <c r="C274" s="69">
        <v>5513774.71</v>
      </c>
      <c r="D274" s="69">
        <v>5513774.71</v>
      </c>
      <c r="E274" s="69">
        <v>0</v>
      </c>
      <c r="F274" s="69">
        <v>0</v>
      </c>
      <c r="G274" s="69">
        <v>0</v>
      </c>
      <c r="H274" s="69">
        <v>0</v>
      </c>
      <c r="I274" s="69">
        <v>0</v>
      </c>
    </row>
    <row r="275" spans="1:9" x14ac:dyDescent="0.25">
      <c r="A275" s="67" t="s">
        <v>82</v>
      </c>
      <c r="B275" s="67" t="s">
        <v>479</v>
      </c>
      <c r="C275" s="69">
        <v>5513774.71</v>
      </c>
      <c r="D275" s="69">
        <v>5513774.71</v>
      </c>
      <c r="E275" s="69">
        <v>0</v>
      </c>
      <c r="F275" s="69">
        <v>0</v>
      </c>
      <c r="G275" s="69">
        <v>0</v>
      </c>
      <c r="H275" s="69">
        <v>0</v>
      </c>
      <c r="I275" s="69">
        <v>0</v>
      </c>
    </row>
    <row r="276" spans="1:9" x14ac:dyDescent="0.25">
      <c r="A276" s="67">
        <v>6350</v>
      </c>
      <c r="B276" s="67" t="s">
        <v>89</v>
      </c>
      <c r="C276" s="69">
        <v>3469609.74</v>
      </c>
      <c r="D276" s="69">
        <v>3469609.74</v>
      </c>
      <c r="E276" s="69">
        <v>0</v>
      </c>
      <c r="F276" s="69">
        <v>0</v>
      </c>
      <c r="G276" s="69">
        <v>0</v>
      </c>
      <c r="H276" s="69">
        <v>0</v>
      </c>
      <c r="I276" s="69">
        <v>0</v>
      </c>
    </row>
    <row r="277" spans="1:9" x14ac:dyDescent="0.25">
      <c r="A277" s="67" t="s">
        <v>82</v>
      </c>
      <c r="B277" s="67" t="s">
        <v>265</v>
      </c>
      <c r="C277" s="69">
        <v>3469609.74</v>
      </c>
      <c r="D277" s="69">
        <v>3469609.74</v>
      </c>
      <c r="E277" s="69">
        <v>0</v>
      </c>
      <c r="F277" s="69">
        <v>0</v>
      </c>
      <c r="G277" s="69">
        <v>0</v>
      </c>
      <c r="H277" s="69">
        <v>0</v>
      </c>
      <c r="I277" s="69">
        <v>0</v>
      </c>
    </row>
    <row r="278" spans="1:9" x14ac:dyDescent="0.25">
      <c r="A278" s="67">
        <v>6393</v>
      </c>
      <c r="B278" s="67" t="s">
        <v>81</v>
      </c>
      <c r="C278" s="69">
        <v>-2254.0500000000002</v>
      </c>
      <c r="D278" s="69">
        <v>-2254.0500000000002</v>
      </c>
      <c r="E278" s="69">
        <v>0</v>
      </c>
      <c r="F278" s="69">
        <v>0</v>
      </c>
      <c r="G278" s="69">
        <v>0</v>
      </c>
      <c r="H278" s="69">
        <v>0</v>
      </c>
      <c r="I278" s="69">
        <v>0</v>
      </c>
    </row>
    <row r="279" spans="1:9" x14ac:dyDescent="0.25">
      <c r="A279" s="67">
        <v>6395</v>
      </c>
      <c r="B279" s="67" t="s">
        <v>89</v>
      </c>
      <c r="C279" s="69">
        <v>4388278.28</v>
      </c>
      <c r="D279" s="69">
        <v>4388278.28</v>
      </c>
      <c r="E279" s="69">
        <v>0</v>
      </c>
      <c r="F279" s="69">
        <v>0</v>
      </c>
      <c r="G279" s="69">
        <v>0</v>
      </c>
      <c r="H279" s="69">
        <v>0</v>
      </c>
      <c r="I279" s="69">
        <v>0</v>
      </c>
    </row>
    <row r="280" spans="1:9" x14ac:dyDescent="0.25">
      <c r="A280" s="67">
        <v>6396</v>
      </c>
      <c r="B280" s="67" t="s">
        <v>89</v>
      </c>
      <c r="C280" s="69">
        <v>1721.93</v>
      </c>
      <c r="D280" s="69">
        <v>1721.93</v>
      </c>
      <c r="E280" s="69">
        <v>0</v>
      </c>
      <c r="F280" s="69">
        <v>0</v>
      </c>
      <c r="G280" s="69">
        <v>0</v>
      </c>
      <c r="H280" s="69">
        <v>0</v>
      </c>
      <c r="I280" s="69">
        <v>0</v>
      </c>
    </row>
    <row r="281" spans="1:9" x14ac:dyDescent="0.25">
      <c r="A281" s="67">
        <v>6397</v>
      </c>
      <c r="B281" s="67" t="s">
        <v>89</v>
      </c>
      <c r="C281" s="69">
        <v>41191.120000000003</v>
      </c>
      <c r="D281" s="69">
        <v>41191.120000000003</v>
      </c>
      <c r="E281" s="69">
        <v>0</v>
      </c>
      <c r="F281" s="69">
        <v>0</v>
      </c>
      <c r="G281" s="69">
        <v>0</v>
      </c>
      <c r="H281" s="69">
        <v>0</v>
      </c>
      <c r="I281" s="69">
        <v>0</v>
      </c>
    </row>
    <row r="282" spans="1:9" x14ac:dyDescent="0.25">
      <c r="A282" s="67">
        <v>6399</v>
      </c>
      <c r="B282" s="67" t="s">
        <v>89</v>
      </c>
      <c r="C282" s="69">
        <v>1307363.96</v>
      </c>
      <c r="D282" s="69">
        <v>1307363.96</v>
      </c>
      <c r="E282" s="69">
        <v>0</v>
      </c>
      <c r="F282" s="69">
        <v>0</v>
      </c>
      <c r="G282" s="69">
        <v>0</v>
      </c>
      <c r="H282" s="69">
        <v>0</v>
      </c>
      <c r="I282" s="69">
        <v>0</v>
      </c>
    </row>
    <row r="283" spans="1:9" x14ac:dyDescent="0.25">
      <c r="A283" s="67" t="s">
        <v>82</v>
      </c>
      <c r="B283" s="67" t="s">
        <v>184</v>
      </c>
      <c r="C283" s="69">
        <v>5736301.2400000002</v>
      </c>
      <c r="D283" s="69">
        <v>5736301.2400000002</v>
      </c>
      <c r="E283" s="69">
        <v>0</v>
      </c>
      <c r="F283" s="69">
        <v>0</v>
      </c>
      <c r="G283" s="69">
        <v>0</v>
      </c>
      <c r="H283" s="69">
        <v>0</v>
      </c>
      <c r="I283" s="69">
        <v>0</v>
      </c>
    </row>
    <row r="284" spans="1:9" x14ac:dyDescent="0.25">
      <c r="A284" s="67" t="s">
        <v>82</v>
      </c>
      <c r="B284" s="67" t="s">
        <v>185</v>
      </c>
      <c r="C284" s="69">
        <v>14719685.689999999</v>
      </c>
      <c r="D284" s="69">
        <v>14719685.689999999</v>
      </c>
      <c r="E284" s="69">
        <v>0</v>
      </c>
      <c r="F284" s="69">
        <v>0</v>
      </c>
      <c r="G284" s="69">
        <v>0</v>
      </c>
      <c r="H284" s="69">
        <v>0</v>
      </c>
      <c r="I284" s="69">
        <v>0</v>
      </c>
    </row>
    <row r="285" spans="1:9" x14ac:dyDescent="0.25">
      <c r="A285" s="67">
        <v>6499</v>
      </c>
      <c r="B285" s="67" t="s">
        <v>89</v>
      </c>
      <c r="C285" s="69">
        <v>538920.15</v>
      </c>
      <c r="D285" s="69">
        <v>538920.15</v>
      </c>
      <c r="E285" s="69">
        <v>0</v>
      </c>
      <c r="F285" s="69">
        <v>0</v>
      </c>
      <c r="G285" s="69">
        <v>0</v>
      </c>
      <c r="H285" s="69">
        <v>0</v>
      </c>
      <c r="I285" s="69">
        <v>0</v>
      </c>
    </row>
    <row r="286" spans="1:9" x14ac:dyDescent="0.25">
      <c r="A286" s="67" t="s">
        <v>82</v>
      </c>
      <c r="B286" s="67" t="s">
        <v>186</v>
      </c>
      <c r="C286" s="69">
        <v>538920.15</v>
      </c>
      <c r="D286" s="69">
        <v>538920.15</v>
      </c>
      <c r="E286" s="69">
        <v>0</v>
      </c>
      <c r="F286" s="69">
        <v>0</v>
      </c>
      <c r="G286" s="69">
        <v>0</v>
      </c>
      <c r="H286" s="69">
        <v>0</v>
      </c>
      <c r="I286" s="69">
        <v>0</v>
      </c>
    </row>
    <row r="287" spans="1:9" x14ac:dyDescent="0.25">
      <c r="A287" s="67" t="s">
        <v>82</v>
      </c>
      <c r="B287" s="67" t="s">
        <v>187</v>
      </c>
      <c r="C287" s="69">
        <v>538920.15</v>
      </c>
      <c r="D287" s="69">
        <v>538920.15</v>
      </c>
      <c r="E287" s="69">
        <v>0</v>
      </c>
      <c r="F287" s="69">
        <v>0</v>
      </c>
      <c r="G287" s="69">
        <v>0</v>
      </c>
      <c r="H287" s="69">
        <v>0</v>
      </c>
      <c r="I287" s="69">
        <v>0</v>
      </c>
    </row>
    <row r="288" spans="1:9" x14ac:dyDescent="0.25">
      <c r="A288" s="67">
        <v>6500</v>
      </c>
      <c r="B288" s="67" t="s">
        <v>89</v>
      </c>
      <c r="C288" s="69">
        <v>4347984.9800000004</v>
      </c>
      <c r="D288" s="69">
        <v>4347984.9800000004</v>
      </c>
      <c r="E288" s="69">
        <v>0</v>
      </c>
      <c r="F288" s="69">
        <v>0</v>
      </c>
      <c r="G288" s="69">
        <v>0</v>
      </c>
      <c r="H288" s="69">
        <v>0</v>
      </c>
      <c r="I288" s="69">
        <v>0</v>
      </c>
    </row>
    <row r="289" spans="1:9" x14ac:dyDescent="0.25">
      <c r="A289" s="67" t="s">
        <v>82</v>
      </c>
      <c r="B289" s="67" t="s">
        <v>188</v>
      </c>
      <c r="C289" s="69">
        <v>4347984.9800000004</v>
      </c>
      <c r="D289" s="69">
        <v>4347984.9800000004</v>
      </c>
      <c r="E289" s="69">
        <v>0</v>
      </c>
      <c r="F289" s="69">
        <v>0</v>
      </c>
      <c r="G289" s="69">
        <v>0</v>
      </c>
      <c r="H289" s="69">
        <v>0</v>
      </c>
      <c r="I289" s="69">
        <v>0</v>
      </c>
    </row>
    <row r="290" spans="1:9" x14ac:dyDescent="0.25">
      <c r="A290" s="67">
        <v>6510</v>
      </c>
      <c r="B290" s="67" t="s">
        <v>89</v>
      </c>
      <c r="C290" s="69">
        <v>183010744.91999999</v>
      </c>
      <c r="D290" s="69">
        <v>183010744.91999999</v>
      </c>
      <c r="E290" s="69">
        <v>0</v>
      </c>
      <c r="F290" s="69">
        <v>0</v>
      </c>
      <c r="G290" s="69">
        <v>0</v>
      </c>
      <c r="H290" s="69">
        <v>0</v>
      </c>
      <c r="I290" s="69">
        <v>0</v>
      </c>
    </row>
    <row r="291" spans="1:9" x14ac:dyDescent="0.25">
      <c r="A291" s="67">
        <v>6511</v>
      </c>
      <c r="B291" s="67" t="s">
        <v>89</v>
      </c>
      <c r="C291" s="69">
        <v>11849893.800000001</v>
      </c>
      <c r="D291" s="69">
        <v>11849893.800000001</v>
      </c>
      <c r="E291" s="69">
        <v>0</v>
      </c>
      <c r="F291" s="69">
        <v>0</v>
      </c>
      <c r="G291" s="69">
        <v>0</v>
      </c>
      <c r="H291" s="69">
        <v>0</v>
      </c>
      <c r="I291" s="69">
        <v>0</v>
      </c>
    </row>
    <row r="292" spans="1:9" x14ac:dyDescent="0.25">
      <c r="A292" s="67">
        <v>6514</v>
      </c>
      <c r="B292" s="67" t="s">
        <v>89</v>
      </c>
      <c r="C292" s="69">
        <v>6963039.6500000004</v>
      </c>
      <c r="D292" s="69">
        <v>6963039.6500000004</v>
      </c>
      <c r="E292" s="69">
        <v>0</v>
      </c>
      <c r="F292" s="69">
        <v>0</v>
      </c>
      <c r="G292" s="69">
        <v>0</v>
      </c>
      <c r="H292" s="69">
        <v>0</v>
      </c>
      <c r="I292" s="69">
        <v>0</v>
      </c>
    </row>
    <row r="293" spans="1:9" x14ac:dyDescent="0.25">
      <c r="A293" s="67">
        <v>6516</v>
      </c>
      <c r="B293" s="67" t="s">
        <v>89</v>
      </c>
      <c r="C293" s="69">
        <v>647434.09</v>
      </c>
      <c r="D293" s="69">
        <v>647434.09</v>
      </c>
      <c r="E293" s="69">
        <v>0</v>
      </c>
      <c r="F293" s="69">
        <v>0</v>
      </c>
      <c r="G293" s="69">
        <v>0</v>
      </c>
      <c r="H293" s="69">
        <v>0</v>
      </c>
      <c r="I293" s="69">
        <v>0</v>
      </c>
    </row>
    <row r="294" spans="1:9" x14ac:dyDescent="0.25">
      <c r="A294" s="67">
        <v>6518</v>
      </c>
      <c r="B294" s="67" t="s">
        <v>89</v>
      </c>
      <c r="C294" s="69">
        <v>14193876.9</v>
      </c>
      <c r="D294" s="69">
        <v>14193876.9</v>
      </c>
      <c r="E294" s="69">
        <v>0</v>
      </c>
      <c r="F294" s="69">
        <v>0</v>
      </c>
      <c r="G294" s="69">
        <v>0</v>
      </c>
      <c r="H294" s="69">
        <v>0</v>
      </c>
      <c r="I294" s="69">
        <v>0</v>
      </c>
    </row>
    <row r="295" spans="1:9" x14ac:dyDescent="0.25">
      <c r="A295" s="67">
        <v>6519</v>
      </c>
      <c r="B295" s="67" t="s">
        <v>89</v>
      </c>
      <c r="C295" s="69">
        <v>2811501.04</v>
      </c>
      <c r="D295" s="69">
        <v>2811501.04</v>
      </c>
      <c r="E295" s="69">
        <v>0</v>
      </c>
      <c r="F295" s="69">
        <v>0</v>
      </c>
      <c r="G295" s="69">
        <v>0</v>
      </c>
      <c r="H295" s="69">
        <v>0</v>
      </c>
      <c r="I295" s="69">
        <v>0</v>
      </c>
    </row>
    <row r="296" spans="1:9" x14ac:dyDescent="0.25">
      <c r="A296" s="67" t="s">
        <v>82</v>
      </c>
      <c r="B296" s="67" t="s">
        <v>189</v>
      </c>
      <c r="C296" s="69">
        <v>219476490.40000001</v>
      </c>
      <c r="D296" s="69">
        <v>219476490.40000001</v>
      </c>
      <c r="E296" s="69">
        <v>0</v>
      </c>
      <c r="F296" s="69">
        <v>0</v>
      </c>
      <c r="G296" s="69">
        <v>0</v>
      </c>
      <c r="H296" s="69">
        <v>0</v>
      </c>
      <c r="I296" s="69">
        <v>0</v>
      </c>
    </row>
    <row r="297" spans="1:9" x14ac:dyDescent="0.25">
      <c r="A297" s="67" t="s">
        <v>82</v>
      </c>
      <c r="B297" s="67" t="s">
        <v>190</v>
      </c>
      <c r="C297" s="69">
        <v>223824475.38</v>
      </c>
      <c r="D297" s="69">
        <v>223824475.38</v>
      </c>
      <c r="E297" s="69">
        <v>0</v>
      </c>
      <c r="F297" s="69">
        <v>0</v>
      </c>
      <c r="G297" s="69">
        <v>0</v>
      </c>
      <c r="H297" s="69">
        <v>0</v>
      </c>
      <c r="I297" s="69">
        <v>0</v>
      </c>
    </row>
    <row r="298" spans="1:9" x14ac:dyDescent="0.25">
      <c r="A298" s="67">
        <v>6712</v>
      </c>
      <c r="B298" s="67" t="s">
        <v>89</v>
      </c>
      <c r="C298" s="69">
        <v>14038.55</v>
      </c>
      <c r="D298" s="69">
        <v>14038.55</v>
      </c>
      <c r="E298" s="69">
        <v>0</v>
      </c>
      <c r="F298" s="69">
        <v>0</v>
      </c>
      <c r="G298" s="69">
        <v>0</v>
      </c>
      <c r="H298" s="69">
        <v>0</v>
      </c>
      <c r="I298" s="69">
        <v>0</v>
      </c>
    </row>
    <row r="299" spans="1:9" x14ac:dyDescent="0.25">
      <c r="A299" s="67">
        <v>6717</v>
      </c>
      <c r="B299" s="67" t="s">
        <v>89</v>
      </c>
      <c r="C299" s="69">
        <v>755879.81</v>
      </c>
      <c r="D299" s="69">
        <v>755879.81</v>
      </c>
      <c r="E299" s="69">
        <v>0</v>
      </c>
      <c r="F299" s="69">
        <v>0</v>
      </c>
      <c r="G299" s="69">
        <v>0</v>
      </c>
      <c r="H299" s="69">
        <v>0</v>
      </c>
      <c r="I299" s="69">
        <v>0</v>
      </c>
    </row>
    <row r="300" spans="1:9" x14ac:dyDescent="0.25">
      <c r="A300" s="67" t="s">
        <v>82</v>
      </c>
      <c r="B300" s="67" t="s">
        <v>191</v>
      </c>
      <c r="C300" s="69">
        <v>769918.36</v>
      </c>
      <c r="D300" s="69">
        <v>769918.36</v>
      </c>
      <c r="E300" s="69">
        <v>0</v>
      </c>
      <c r="F300" s="69">
        <v>0</v>
      </c>
      <c r="G300" s="69">
        <v>0</v>
      </c>
      <c r="H300" s="69">
        <v>0</v>
      </c>
      <c r="I300" s="69">
        <v>0</v>
      </c>
    </row>
    <row r="301" spans="1:9" x14ac:dyDescent="0.25">
      <c r="A301" s="67" t="s">
        <v>82</v>
      </c>
      <c r="B301" s="67" t="s">
        <v>192</v>
      </c>
      <c r="C301" s="69">
        <v>769918.36</v>
      </c>
      <c r="D301" s="69">
        <v>769918.36</v>
      </c>
      <c r="E301" s="69">
        <v>0</v>
      </c>
      <c r="F301" s="69">
        <v>0</v>
      </c>
      <c r="G301" s="69">
        <v>0</v>
      </c>
      <c r="H301" s="69">
        <v>0</v>
      </c>
      <c r="I301" s="69">
        <v>0</v>
      </c>
    </row>
    <row r="302" spans="1:9" x14ac:dyDescent="0.25">
      <c r="A302" s="67" t="s">
        <v>193</v>
      </c>
      <c r="B302" s="67" t="s">
        <v>194</v>
      </c>
      <c r="C302" s="69">
        <v>557774246.02999997</v>
      </c>
      <c r="D302" s="69">
        <v>557774246.02999997</v>
      </c>
      <c r="E302" s="69">
        <v>0</v>
      </c>
      <c r="F302" s="69">
        <v>0</v>
      </c>
      <c r="G302" s="69">
        <v>0</v>
      </c>
      <c r="H302" s="69">
        <v>0</v>
      </c>
      <c r="I302" s="69">
        <v>0</v>
      </c>
    </row>
    <row r="303" spans="1:9" x14ac:dyDescent="0.25">
      <c r="A303" s="67">
        <v>7014</v>
      </c>
      <c r="B303" s="67" t="s">
        <v>81</v>
      </c>
      <c r="C303" s="69">
        <v>40136.980000000003</v>
      </c>
      <c r="D303" s="69">
        <v>40136.980000000003</v>
      </c>
      <c r="E303" s="69">
        <v>0</v>
      </c>
      <c r="F303" s="69">
        <v>0</v>
      </c>
      <c r="G303" s="69">
        <v>0</v>
      </c>
      <c r="H303" s="69">
        <v>0</v>
      </c>
      <c r="I303" s="69">
        <v>0</v>
      </c>
    </row>
    <row r="304" spans="1:9" x14ac:dyDescent="0.25">
      <c r="A304" s="67">
        <v>7015</v>
      </c>
      <c r="B304" s="67" t="s">
        <v>81</v>
      </c>
      <c r="C304" s="69">
        <v>522006.5</v>
      </c>
      <c r="D304" s="69">
        <v>522006.5</v>
      </c>
      <c r="E304" s="69">
        <v>0</v>
      </c>
      <c r="F304" s="69">
        <v>0</v>
      </c>
      <c r="G304" s="69">
        <v>0</v>
      </c>
      <c r="H304" s="69">
        <v>0</v>
      </c>
      <c r="I304" s="69">
        <v>0</v>
      </c>
    </row>
    <row r="305" spans="1:9" x14ac:dyDescent="0.25">
      <c r="A305" s="67" t="s">
        <v>82</v>
      </c>
      <c r="B305" s="67" t="s">
        <v>195</v>
      </c>
      <c r="C305" s="69">
        <v>562143.48</v>
      </c>
      <c r="D305" s="69">
        <v>562143.48</v>
      </c>
      <c r="E305" s="69">
        <v>0</v>
      </c>
      <c r="F305" s="69">
        <v>0</v>
      </c>
      <c r="G305" s="69">
        <v>0</v>
      </c>
      <c r="H305" s="69">
        <v>0</v>
      </c>
      <c r="I305" s="69">
        <v>0</v>
      </c>
    </row>
    <row r="306" spans="1:9" x14ac:dyDescent="0.25">
      <c r="A306" s="67">
        <v>7020</v>
      </c>
      <c r="B306" s="67" t="s">
        <v>81</v>
      </c>
      <c r="C306" s="69">
        <v>4791296.8099999996</v>
      </c>
      <c r="D306" s="69">
        <v>4791296.8099999996</v>
      </c>
      <c r="E306" s="69">
        <v>0</v>
      </c>
      <c r="F306" s="69">
        <v>0</v>
      </c>
      <c r="G306" s="69">
        <v>0</v>
      </c>
      <c r="H306" s="69">
        <v>0</v>
      </c>
      <c r="I306" s="69">
        <v>0</v>
      </c>
    </row>
    <row r="307" spans="1:9" x14ac:dyDescent="0.25">
      <c r="A307" s="67">
        <v>7021</v>
      </c>
      <c r="B307" s="67" t="s">
        <v>81</v>
      </c>
      <c r="C307" s="69">
        <v>55657308.740000002</v>
      </c>
      <c r="D307" s="69">
        <v>55657308.740000002</v>
      </c>
      <c r="E307" s="69">
        <v>0</v>
      </c>
      <c r="F307" s="69">
        <v>0</v>
      </c>
      <c r="G307" s="69">
        <v>0</v>
      </c>
      <c r="H307" s="69">
        <v>0</v>
      </c>
      <c r="I307" s="69">
        <v>0</v>
      </c>
    </row>
    <row r="308" spans="1:9" x14ac:dyDescent="0.25">
      <c r="A308" s="67" t="s">
        <v>82</v>
      </c>
      <c r="B308" s="67" t="s">
        <v>196</v>
      </c>
      <c r="C308" s="69">
        <v>60448605.549999997</v>
      </c>
      <c r="D308" s="69">
        <v>60448605.549999997</v>
      </c>
      <c r="E308" s="69">
        <v>0</v>
      </c>
      <c r="F308" s="69">
        <v>0</v>
      </c>
      <c r="G308" s="69">
        <v>0</v>
      </c>
      <c r="H308" s="69">
        <v>0</v>
      </c>
      <c r="I308" s="69">
        <v>0</v>
      </c>
    </row>
    <row r="309" spans="1:9" x14ac:dyDescent="0.25">
      <c r="A309" s="67">
        <v>7040</v>
      </c>
      <c r="B309" s="67" t="s">
        <v>81</v>
      </c>
      <c r="C309" s="69">
        <v>3027042.89</v>
      </c>
      <c r="D309" s="69">
        <v>3027042.89</v>
      </c>
      <c r="E309" s="69">
        <v>0</v>
      </c>
      <c r="F309" s="69">
        <v>0</v>
      </c>
      <c r="G309" s="69">
        <v>0</v>
      </c>
      <c r="H309" s="69">
        <v>0</v>
      </c>
      <c r="I309" s="69">
        <v>0</v>
      </c>
    </row>
    <row r="310" spans="1:9" x14ac:dyDescent="0.25">
      <c r="A310" s="67">
        <v>7041</v>
      </c>
      <c r="B310" s="67" t="s">
        <v>81</v>
      </c>
      <c r="C310" s="69">
        <v>95549725.280000001</v>
      </c>
      <c r="D310" s="69">
        <v>95549725.280000001</v>
      </c>
      <c r="E310" s="69">
        <v>0</v>
      </c>
      <c r="F310" s="69">
        <v>0</v>
      </c>
      <c r="G310" s="69">
        <v>0</v>
      </c>
      <c r="H310" s="69">
        <v>0</v>
      </c>
      <c r="I310" s="69">
        <v>0</v>
      </c>
    </row>
    <row r="311" spans="1:9" x14ac:dyDescent="0.25">
      <c r="A311" s="67" t="s">
        <v>82</v>
      </c>
      <c r="B311" s="67" t="s">
        <v>197</v>
      </c>
      <c r="C311" s="69">
        <v>98576768.170000002</v>
      </c>
      <c r="D311" s="69">
        <v>98576768.170000002</v>
      </c>
      <c r="E311" s="69">
        <v>0</v>
      </c>
      <c r="F311" s="69">
        <v>0</v>
      </c>
      <c r="G311" s="69">
        <v>0</v>
      </c>
      <c r="H311" s="69">
        <v>0</v>
      </c>
      <c r="I311" s="69">
        <v>0</v>
      </c>
    </row>
    <row r="312" spans="1:9" x14ac:dyDescent="0.25">
      <c r="A312" s="67">
        <v>7070</v>
      </c>
      <c r="B312" s="67" t="s">
        <v>81</v>
      </c>
      <c r="C312" s="69">
        <v>2234852.8199999998</v>
      </c>
      <c r="D312" s="69">
        <v>2234852.8199999998</v>
      </c>
      <c r="E312" s="69">
        <v>0</v>
      </c>
      <c r="F312" s="69">
        <v>0</v>
      </c>
      <c r="G312" s="69">
        <v>0</v>
      </c>
      <c r="H312" s="69">
        <v>0</v>
      </c>
      <c r="I312" s="69">
        <v>0</v>
      </c>
    </row>
    <row r="313" spans="1:9" x14ac:dyDescent="0.25">
      <c r="A313" s="67">
        <v>7071</v>
      </c>
      <c r="B313" s="67" t="s">
        <v>81</v>
      </c>
      <c r="C313" s="69">
        <v>785659.5</v>
      </c>
      <c r="D313" s="69">
        <v>785659.5</v>
      </c>
      <c r="E313" s="69">
        <v>0</v>
      </c>
      <c r="F313" s="69">
        <v>0</v>
      </c>
      <c r="G313" s="69">
        <v>0</v>
      </c>
      <c r="H313" s="69">
        <v>0</v>
      </c>
      <c r="I313" s="69">
        <v>0</v>
      </c>
    </row>
    <row r="314" spans="1:9" x14ac:dyDescent="0.25">
      <c r="A314" s="67" t="s">
        <v>82</v>
      </c>
      <c r="B314" s="67" t="s">
        <v>198</v>
      </c>
      <c r="C314" s="69">
        <v>3020512.32</v>
      </c>
      <c r="D314" s="69">
        <v>3020512.32</v>
      </c>
      <c r="E314" s="69">
        <v>0</v>
      </c>
      <c r="F314" s="69">
        <v>0</v>
      </c>
      <c r="G314" s="69">
        <v>0</v>
      </c>
      <c r="H314" s="69">
        <v>0</v>
      </c>
      <c r="I314" s="69">
        <v>0</v>
      </c>
    </row>
    <row r="315" spans="1:9" x14ac:dyDescent="0.25">
      <c r="A315" s="67" t="s">
        <v>82</v>
      </c>
      <c r="B315" s="67" t="s">
        <v>199</v>
      </c>
      <c r="C315" s="69">
        <v>162608029.52000001</v>
      </c>
      <c r="D315" s="69">
        <v>162608029.52000001</v>
      </c>
      <c r="E315" s="69">
        <v>0</v>
      </c>
      <c r="F315" s="69">
        <v>0</v>
      </c>
      <c r="G315" s="69">
        <v>0</v>
      </c>
      <c r="H315" s="69">
        <v>0</v>
      </c>
      <c r="I315" s="69">
        <v>0</v>
      </c>
    </row>
    <row r="316" spans="1:9" x14ac:dyDescent="0.25">
      <c r="A316" s="67">
        <v>7122</v>
      </c>
      <c r="B316" s="67" t="s">
        <v>81</v>
      </c>
      <c r="C316" s="69">
        <v>355776.73</v>
      </c>
      <c r="D316" s="69">
        <v>355776.73</v>
      </c>
      <c r="E316" s="69">
        <v>0</v>
      </c>
      <c r="F316" s="69">
        <v>0</v>
      </c>
      <c r="G316" s="69">
        <v>0</v>
      </c>
      <c r="H316" s="69">
        <v>0</v>
      </c>
      <c r="I316" s="69">
        <v>0</v>
      </c>
    </row>
    <row r="317" spans="1:9" x14ac:dyDescent="0.25">
      <c r="A317" s="67" t="s">
        <v>82</v>
      </c>
      <c r="B317" s="67" t="s">
        <v>200</v>
      </c>
      <c r="C317" s="69">
        <v>355776.73</v>
      </c>
      <c r="D317" s="69">
        <v>355776.73</v>
      </c>
      <c r="E317" s="69">
        <v>0</v>
      </c>
      <c r="F317" s="69">
        <v>0</v>
      </c>
      <c r="G317" s="69">
        <v>0</v>
      </c>
      <c r="H317" s="69">
        <v>0</v>
      </c>
      <c r="I317" s="69">
        <v>0</v>
      </c>
    </row>
    <row r="318" spans="1:9" x14ac:dyDescent="0.25">
      <c r="A318" s="67" t="s">
        <v>82</v>
      </c>
      <c r="B318" s="67" t="s">
        <v>201</v>
      </c>
      <c r="C318" s="69">
        <v>355776.73</v>
      </c>
      <c r="D318" s="69">
        <v>355776.73</v>
      </c>
      <c r="E318" s="69">
        <v>0</v>
      </c>
      <c r="F318" s="69">
        <v>0</v>
      </c>
      <c r="G318" s="69">
        <v>0</v>
      </c>
      <c r="H318" s="69">
        <v>0</v>
      </c>
      <c r="I318" s="69">
        <v>0</v>
      </c>
    </row>
    <row r="319" spans="1:9" x14ac:dyDescent="0.25">
      <c r="A319" s="67">
        <v>7300</v>
      </c>
      <c r="B319" s="67" t="s">
        <v>81</v>
      </c>
      <c r="C319" s="69">
        <v>441870.4</v>
      </c>
      <c r="D319" s="69">
        <v>441870.4</v>
      </c>
      <c r="E319" s="69">
        <v>0</v>
      </c>
      <c r="F319" s="69">
        <v>0</v>
      </c>
      <c r="G319" s="69">
        <v>0</v>
      </c>
      <c r="H319" s="69">
        <v>0</v>
      </c>
      <c r="I319" s="69">
        <v>0</v>
      </c>
    </row>
    <row r="320" spans="1:9" x14ac:dyDescent="0.25">
      <c r="A320" s="67">
        <v>7301</v>
      </c>
      <c r="B320" s="67" t="s">
        <v>81</v>
      </c>
      <c r="C320" s="69">
        <v>1357623.68</v>
      </c>
      <c r="D320" s="69">
        <v>1357623.68</v>
      </c>
      <c r="E320" s="69">
        <v>0</v>
      </c>
      <c r="F320" s="69">
        <v>0</v>
      </c>
      <c r="G320" s="69">
        <v>0</v>
      </c>
      <c r="H320" s="69">
        <v>0</v>
      </c>
      <c r="I320" s="69">
        <v>0</v>
      </c>
    </row>
    <row r="321" spans="1:9" x14ac:dyDescent="0.25">
      <c r="A321" s="67" t="s">
        <v>82</v>
      </c>
      <c r="B321" s="67" t="s">
        <v>202</v>
      </c>
      <c r="C321" s="69">
        <v>1799494.08</v>
      </c>
      <c r="D321" s="69">
        <v>1799494.08</v>
      </c>
      <c r="E321" s="69">
        <v>0</v>
      </c>
      <c r="F321" s="69">
        <v>0</v>
      </c>
      <c r="G321" s="69">
        <v>0</v>
      </c>
      <c r="H321" s="69">
        <v>0</v>
      </c>
      <c r="I321" s="69">
        <v>0</v>
      </c>
    </row>
    <row r="322" spans="1:9" x14ac:dyDescent="0.25">
      <c r="A322" s="67">
        <v>7340</v>
      </c>
      <c r="B322" s="67" t="s">
        <v>81</v>
      </c>
      <c r="C322" s="69">
        <v>5305525.84</v>
      </c>
      <c r="D322" s="69">
        <v>5305525.84</v>
      </c>
      <c r="E322" s="69">
        <v>0</v>
      </c>
      <c r="F322" s="69">
        <v>0</v>
      </c>
      <c r="G322" s="69">
        <v>0</v>
      </c>
      <c r="H322" s="69">
        <v>0</v>
      </c>
      <c r="I322" s="69">
        <v>0</v>
      </c>
    </row>
    <row r="323" spans="1:9" x14ac:dyDescent="0.25">
      <c r="A323" s="67" t="s">
        <v>82</v>
      </c>
      <c r="B323" s="67" t="s">
        <v>480</v>
      </c>
      <c r="C323" s="69">
        <v>5305525.84</v>
      </c>
      <c r="D323" s="69">
        <v>5305525.84</v>
      </c>
      <c r="E323" s="69">
        <v>0</v>
      </c>
      <c r="F323" s="69">
        <v>0</v>
      </c>
      <c r="G323" s="69">
        <v>0</v>
      </c>
      <c r="H323" s="69">
        <v>0</v>
      </c>
      <c r="I323" s="69">
        <v>0</v>
      </c>
    </row>
    <row r="324" spans="1:9" x14ac:dyDescent="0.25">
      <c r="A324" s="67">
        <v>7391</v>
      </c>
      <c r="B324" s="67" t="s">
        <v>81</v>
      </c>
      <c r="C324" s="69">
        <v>10110193.189999999</v>
      </c>
      <c r="D324" s="69">
        <v>10110193.189999999</v>
      </c>
      <c r="E324" s="69">
        <v>0</v>
      </c>
      <c r="F324" s="69">
        <v>0</v>
      </c>
      <c r="G324" s="69">
        <v>0</v>
      </c>
      <c r="H324" s="69">
        <v>0</v>
      </c>
      <c r="I324" s="69">
        <v>0</v>
      </c>
    </row>
    <row r="325" spans="1:9" x14ac:dyDescent="0.25">
      <c r="A325" s="67">
        <v>7392</v>
      </c>
      <c r="B325" s="67" t="s">
        <v>81</v>
      </c>
      <c r="C325" s="69">
        <v>330000</v>
      </c>
      <c r="D325" s="69">
        <v>330000</v>
      </c>
      <c r="E325" s="69">
        <v>0</v>
      </c>
      <c r="F325" s="69">
        <v>0</v>
      </c>
      <c r="G325" s="69">
        <v>0</v>
      </c>
      <c r="H325" s="69">
        <v>0</v>
      </c>
      <c r="I325" s="69">
        <v>0</v>
      </c>
    </row>
    <row r="326" spans="1:9" x14ac:dyDescent="0.25">
      <c r="A326" s="67">
        <v>7395</v>
      </c>
      <c r="B326" s="67" t="s">
        <v>81</v>
      </c>
      <c r="C326" s="69">
        <v>137434501.38999999</v>
      </c>
      <c r="D326" s="69">
        <v>137434501.38999999</v>
      </c>
      <c r="E326" s="69">
        <v>0</v>
      </c>
      <c r="F326" s="69">
        <v>0</v>
      </c>
      <c r="G326" s="69">
        <v>0</v>
      </c>
      <c r="H326" s="69">
        <v>0</v>
      </c>
      <c r="I326" s="69">
        <v>0</v>
      </c>
    </row>
    <row r="327" spans="1:9" x14ac:dyDescent="0.25">
      <c r="A327" s="67">
        <v>7396</v>
      </c>
      <c r="B327" s="67" t="s">
        <v>81</v>
      </c>
      <c r="C327" s="69">
        <v>1617260.09</v>
      </c>
      <c r="D327" s="69">
        <v>1617260.09</v>
      </c>
      <c r="E327" s="69">
        <v>0</v>
      </c>
      <c r="F327" s="69">
        <v>0</v>
      </c>
      <c r="G327" s="69">
        <v>0</v>
      </c>
      <c r="H327" s="69">
        <v>0</v>
      </c>
      <c r="I327" s="69">
        <v>0</v>
      </c>
    </row>
    <row r="328" spans="1:9" x14ac:dyDescent="0.25">
      <c r="A328" s="67">
        <v>7397</v>
      </c>
      <c r="B328" s="67" t="s">
        <v>81</v>
      </c>
      <c r="C328" s="69">
        <v>5005225.7</v>
      </c>
      <c r="D328" s="69">
        <v>5005225.7</v>
      </c>
      <c r="E328" s="69">
        <v>0</v>
      </c>
      <c r="F328" s="69">
        <v>0</v>
      </c>
      <c r="G328" s="69">
        <v>0</v>
      </c>
      <c r="H328" s="69">
        <v>0</v>
      </c>
      <c r="I328" s="69">
        <v>0</v>
      </c>
    </row>
    <row r="329" spans="1:9" x14ac:dyDescent="0.25">
      <c r="A329" s="67">
        <v>7399</v>
      </c>
      <c r="B329" s="67" t="s">
        <v>81</v>
      </c>
      <c r="C329" s="69">
        <v>4441528.1100000003</v>
      </c>
      <c r="D329" s="69">
        <v>4441528.1100000003</v>
      </c>
      <c r="E329" s="69">
        <v>0</v>
      </c>
      <c r="F329" s="69">
        <v>0</v>
      </c>
      <c r="G329" s="69">
        <v>0</v>
      </c>
      <c r="H329" s="69">
        <v>0</v>
      </c>
      <c r="I329" s="69">
        <v>0</v>
      </c>
    </row>
    <row r="330" spans="1:9" x14ac:dyDescent="0.25">
      <c r="A330" s="67" t="s">
        <v>82</v>
      </c>
      <c r="B330" s="67" t="s">
        <v>203</v>
      </c>
      <c r="C330" s="69">
        <v>158938708.47999999</v>
      </c>
      <c r="D330" s="69">
        <v>158938708.47999999</v>
      </c>
      <c r="E330" s="69">
        <v>0</v>
      </c>
      <c r="F330" s="69">
        <v>0</v>
      </c>
      <c r="G330" s="69">
        <v>0</v>
      </c>
      <c r="H330" s="69">
        <v>0</v>
      </c>
      <c r="I330" s="69">
        <v>0</v>
      </c>
    </row>
    <row r="331" spans="1:9" x14ac:dyDescent="0.25">
      <c r="A331" s="67" t="s">
        <v>82</v>
      </c>
      <c r="B331" s="67" t="s">
        <v>204</v>
      </c>
      <c r="C331" s="69">
        <v>166043728.40000001</v>
      </c>
      <c r="D331" s="69">
        <v>166043728.40000001</v>
      </c>
      <c r="E331" s="69">
        <v>0</v>
      </c>
      <c r="F331" s="69">
        <v>0</v>
      </c>
      <c r="G331" s="69">
        <v>0</v>
      </c>
      <c r="H331" s="69">
        <v>0</v>
      </c>
      <c r="I331" s="69">
        <v>0</v>
      </c>
    </row>
    <row r="332" spans="1:9" x14ac:dyDescent="0.25">
      <c r="A332" s="67">
        <v>7400</v>
      </c>
      <c r="B332" s="67" t="s">
        <v>81</v>
      </c>
      <c r="C332" s="69">
        <v>65870224.689999998</v>
      </c>
      <c r="D332" s="69">
        <v>65870224.689999998</v>
      </c>
      <c r="E332" s="69">
        <v>0</v>
      </c>
      <c r="F332" s="69">
        <v>0</v>
      </c>
      <c r="G332" s="69">
        <v>0</v>
      </c>
      <c r="H332" s="69">
        <v>0</v>
      </c>
      <c r="I332" s="69">
        <v>0</v>
      </c>
    </row>
    <row r="333" spans="1:9" x14ac:dyDescent="0.25">
      <c r="A333" s="67">
        <v>7401</v>
      </c>
      <c r="B333" s="67" t="s">
        <v>81</v>
      </c>
      <c r="C333" s="69">
        <v>14247331.43</v>
      </c>
      <c r="D333" s="69">
        <v>14247331.43</v>
      </c>
      <c r="E333" s="69">
        <v>0</v>
      </c>
      <c r="F333" s="69">
        <v>0</v>
      </c>
      <c r="G333" s="69">
        <v>0</v>
      </c>
      <c r="H333" s="69">
        <v>0</v>
      </c>
      <c r="I333" s="69">
        <v>0</v>
      </c>
    </row>
    <row r="334" spans="1:9" x14ac:dyDescent="0.25">
      <c r="A334" s="67">
        <v>7403</v>
      </c>
      <c r="B334" s="67" t="s">
        <v>81</v>
      </c>
      <c r="C334" s="69">
        <v>594467.6</v>
      </c>
      <c r="D334" s="69">
        <v>594467.6</v>
      </c>
      <c r="E334" s="69">
        <v>0</v>
      </c>
      <c r="F334" s="69">
        <v>0</v>
      </c>
      <c r="G334" s="69">
        <v>0</v>
      </c>
      <c r="H334" s="69">
        <v>0</v>
      </c>
      <c r="I334" s="69">
        <v>0</v>
      </c>
    </row>
    <row r="335" spans="1:9" x14ac:dyDescent="0.25">
      <c r="A335" s="67">
        <v>7404</v>
      </c>
      <c r="B335" s="67" t="s">
        <v>81</v>
      </c>
      <c r="C335" s="69">
        <v>26369</v>
      </c>
      <c r="D335" s="69">
        <v>26369</v>
      </c>
      <c r="E335" s="69">
        <v>0</v>
      </c>
      <c r="F335" s="69">
        <v>0</v>
      </c>
      <c r="G335" s="69">
        <v>0</v>
      </c>
      <c r="H335" s="69">
        <v>0</v>
      </c>
      <c r="I335" s="69">
        <v>0</v>
      </c>
    </row>
    <row r="336" spans="1:9" x14ac:dyDescent="0.25">
      <c r="A336" s="67" t="s">
        <v>82</v>
      </c>
      <c r="B336" s="67" t="s">
        <v>205</v>
      </c>
      <c r="C336" s="69">
        <v>80738392.719999999</v>
      </c>
      <c r="D336" s="69">
        <v>80738392.719999999</v>
      </c>
      <c r="E336" s="69">
        <v>0</v>
      </c>
      <c r="F336" s="69">
        <v>0</v>
      </c>
      <c r="G336" s="69">
        <v>0</v>
      </c>
      <c r="H336" s="69">
        <v>0</v>
      </c>
      <c r="I336" s="69">
        <v>0</v>
      </c>
    </row>
    <row r="337" spans="1:9" x14ac:dyDescent="0.25">
      <c r="A337" s="67">
        <v>7411</v>
      </c>
      <c r="B337" s="67" t="s">
        <v>81</v>
      </c>
      <c r="C337" s="69">
        <v>31279.41</v>
      </c>
      <c r="D337" s="69">
        <v>31279.41</v>
      </c>
      <c r="E337" s="69">
        <v>0</v>
      </c>
      <c r="F337" s="69">
        <v>0</v>
      </c>
      <c r="G337" s="69">
        <v>0</v>
      </c>
      <c r="H337" s="69">
        <v>0</v>
      </c>
      <c r="I337" s="69">
        <v>0</v>
      </c>
    </row>
    <row r="338" spans="1:9" x14ac:dyDescent="0.25">
      <c r="A338" s="67">
        <v>7418</v>
      </c>
      <c r="B338" s="67" t="s">
        <v>81</v>
      </c>
      <c r="C338" s="69">
        <v>8512453.5899999999</v>
      </c>
      <c r="D338" s="69">
        <v>8512453.5899999999</v>
      </c>
      <c r="E338" s="69">
        <v>0</v>
      </c>
      <c r="F338" s="69">
        <v>0</v>
      </c>
      <c r="G338" s="69">
        <v>0</v>
      </c>
      <c r="H338" s="69">
        <v>0</v>
      </c>
      <c r="I338" s="69">
        <v>0</v>
      </c>
    </row>
    <row r="339" spans="1:9" x14ac:dyDescent="0.25">
      <c r="A339" s="67">
        <v>7419</v>
      </c>
      <c r="B339" s="67" t="s">
        <v>81</v>
      </c>
      <c r="C339" s="69">
        <v>279552.39</v>
      </c>
      <c r="D339" s="69">
        <v>279552.39</v>
      </c>
      <c r="E339" s="69">
        <v>0</v>
      </c>
      <c r="F339" s="69">
        <v>0</v>
      </c>
      <c r="G339" s="69">
        <v>0</v>
      </c>
      <c r="H339" s="69">
        <v>0</v>
      </c>
      <c r="I339" s="69">
        <v>0</v>
      </c>
    </row>
    <row r="340" spans="1:9" x14ac:dyDescent="0.25">
      <c r="A340" s="67" t="s">
        <v>82</v>
      </c>
      <c r="B340" s="67" t="s">
        <v>206</v>
      </c>
      <c r="C340" s="69">
        <v>8823285.3900000006</v>
      </c>
      <c r="D340" s="69">
        <v>8823285.3900000006</v>
      </c>
      <c r="E340" s="69">
        <v>0</v>
      </c>
      <c r="F340" s="69">
        <v>0</v>
      </c>
      <c r="G340" s="69">
        <v>0</v>
      </c>
      <c r="H340" s="69">
        <v>0</v>
      </c>
      <c r="I340" s="69">
        <v>0</v>
      </c>
    </row>
    <row r="341" spans="1:9" x14ac:dyDescent="0.25">
      <c r="A341" s="67">
        <v>7420</v>
      </c>
      <c r="B341" s="67" t="s">
        <v>81</v>
      </c>
      <c r="C341" s="69">
        <v>4433079.34</v>
      </c>
      <c r="D341" s="69">
        <v>4433079.34</v>
      </c>
      <c r="E341" s="69">
        <v>0</v>
      </c>
      <c r="F341" s="69">
        <v>0</v>
      </c>
      <c r="G341" s="69">
        <v>0</v>
      </c>
      <c r="H341" s="69">
        <v>0</v>
      </c>
      <c r="I341" s="69">
        <v>0</v>
      </c>
    </row>
    <row r="342" spans="1:9" x14ac:dyDescent="0.25">
      <c r="A342" s="67">
        <v>7421</v>
      </c>
      <c r="B342" s="67" t="s">
        <v>81</v>
      </c>
      <c r="C342" s="69">
        <v>5583361.1699999999</v>
      </c>
      <c r="D342" s="69">
        <v>5583361.1699999999</v>
      </c>
      <c r="E342" s="69">
        <v>0</v>
      </c>
      <c r="F342" s="69">
        <v>0</v>
      </c>
      <c r="G342" s="69">
        <v>0</v>
      </c>
      <c r="H342" s="69">
        <v>0</v>
      </c>
      <c r="I342" s="69">
        <v>0</v>
      </c>
    </row>
    <row r="343" spans="1:9" x14ac:dyDescent="0.25">
      <c r="A343" s="67">
        <v>7423</v>
      </c>
      <c r="B343" s="67" t="s">
        <v>81</v>
      </c>
      <c r="C343" s="69">
        <v>6064428.9299999997</v>
      </c>
      <c r="D343" s="69">
        <v>6064428.9299999997</v>
      </c>
      <c r="E343" s="69">
        <v>0</v>
      </c>
      <c r="F343" s="69">
        <v>0</v>
      </c>
      <c r="G343" s="69">
        <v>0</v>
      </c>
      <c r="H343" s="69">
        <v>0</v>
      </c>
      <c r="I343" s="69">
        <v>0</v>
      </c>
    </row>
    <row r="344" spans="1:9" x14ac:dyDescent="0.25">
      <c r="A344" s="67" t="s">
        <v>82</v>
      </c>
      <c r="B344" s="67" t="s">
        <v>207</v>
      </c>
      <c r="C344" s="69">
        <v>16080869.439999999</v>
      </c>
      <c r="D344" s="69">
        <v>16080869.439999999</v>
      </c>
      <c r="E344" s="69">
        <v>0</v>
      </c>
      <c r="F344" s="69">
        <v>0</v>
      </c>
      <c r="G344" s="69">
        <v>0</v>
      </c>
      <c r="H344" s="69">
        <v>0</v>
      </c>
      <c r="I344" s="69">
        <v>0</v>
      </c>
    </row>
    <row r="345" spans="1:9" x14ac:dyDescent="0.25">
      <c r="A345" s="67">
        <v>7430</v>
      </c>
      <c r="B345" s="67" t="s">
        <v>81</v>
      </c>
      <c r="C345" s="69">
        <v>3865909.62</v>
      </c>
      <c r="D345" s="69">
        <v>3865909.62</v>
      </c>
      <c r="E345" s="69">
        <v>0</v>
      </c>
      <c r="F345" s="69">
        <v>0</v>
      </c>
      <c r="G345" s="69">
        <v>0</v>
      </c>
      <c r="H345" s="69">
        <v>0</v>
      </c>
      <c r="I345" s="69">
        <v>0</v>
      </c>
    </row>
    <row r="346" spans="1:9" x14ac:dyDescent="0.25">
      <c r="A346" s="67">
        <v>7431</v>
      </c>
      <c r="B346" s="67" t="s">
        <v>81</v>
      </c>
      <c r="C346" s="69">
        <v>3511441.47</v>
      </c>
      <c r="D346" s="69">
        <v>3511441.47</v>
      </c>
      <c r="E346" s="69">
        <v>0</v>
      </c>
      <c r="F346" s="69">
        <v>0</v>
      </c>
      <c r="G346" s="69">
        <v>0</v>
      </c>
      <c r="H346" s="69">
        <v>0</v>
      </c>
      <c r="I346" s="69">
        <v>0</v>
      </c>
    </row>
    <row r="347" spans="1:9" x14ac:dyDescent="0.25">
      <c r="A347" s="67">
        <v>7432</v>
      </c>
      <c r="B347" s="67" t="s">
        <v>81</v>
      </c>
      <c r="C347" s="69">
        <v>2745571.27</v>
      </c>
      <c r="D347" s="69">
        <v>2745571.27</v>
      </c>
      <c r="E347" s="69">
        <v>0</v>
      </c>
      <c r="F347" s="69">
        <v>0</v>
      </c>
      <c r="G347" s="69">
        <v>0</v>
      </c>
      <c r="H347" s="69">
        <v>0</v>
      </c>
      <c r="I347" s="69">
        <v>0</v>
      </c>
    </row>
    <row r="348" spans="1:9" x14ac:dyDescent="0.25">
      <c r="A348" s="67">
        <v>7433</v>
      </c>
      <c r="B348" s="67" t="s">
        <v>81</v>
      </c>
      <c r="C348" s="69">
        <v>23557.8</v>
      </c>
      <c r="D348" s="69">
        <v>23557.8</v>
      </c>
      <c r="E348" s="69">
        <v>0</v>
      </c>
      <c r="F348" s="69">
        <v>0</v>
      </c>
      <c r="G348" s="69">
        <v>0</v>
      </c>
      <c r="H348" s="69">
        <v>0</v>
      </c>
      <c r="I348" s="69">
        <v>0</v>
      </c>
    </row>
    <row r="349" spans="1:9" x14ac:dyDescent="0.25">
      <c r="A349" s="67" t="s">
        <v>82</v>
      </c>
      <c r="B349" s="67" t="s">
        <v>208</v>
      </c>
      <c r="C349" s="69">
        <v>10146480.16</v>
      </c>
      <c r="D349" s="69">
        <v>10146480.16</v>
      </c>
      <c r="E349" s="69">
        <v>0</v>
      </c>
      <c r="F349" s="69">
        <v>0</v>
      </c>
      <c r="G349" s="69">
        <v>0</v>
      </c>
      <c r="H349" s="69">
        <v>0</v>
      </c>
      <c r="I349" s="69">
        <v>0</v>
      </c>
    </row>
    <row r="350" spans="1:9" x14ac:dyDescent="0.25">
      <c r="A350" s="67">
        <v>7450</v>
      </c>
      <c r="B350" s="67" t="s">
        <v>81</v>
      </c>
      <c r="C350" s="69">
        <v>1817679.46</v>
      </c>
      <c r="D350" s="69">
        <v>1817679.46</v>
      </c>
      <c r="E350" s="69">
        <v>0</v>
      </c>
      <c r="F350" s="69">
        <v>0</v>
      </c>
      <c r="G350" s="69">
        <v>0</v>
      </c>
      <c r="H350" s="69">
        <v>0</v>
      </c>
      <c r="I350" s="69">
        <v>0</v>
      </c>
    </row>
    <row r="351" spans="1:9" x14ac:dyDescent="0.25">
      <c r="A351" s="67">
        <v>7452</v>
      </c>
      <c r="B351" s="67" t="s">
        <v>81</v>
      </c>
      <c r="C351" s="69">
        <v>292208.87</v>
      </c>
      <c r="D351" s="69">
        <v>292208.87</v>
      </c>
      <c r="E351" s="69">
        <v>0</v>
      </c>
      <c r="F351" s="69">
        <v>0</v>
      </c>
      <c r="G351" s="69">
        <v>0</v>
      </c>
      <c r="H351" s="69">
        <v>0</v>
      </c>
      <c r="I351" s="69">
        <v>0</v>
      </c>
    </row>
    <row r="352" spans="1:9" x14ac:dyDescent="0.25">
      <c r="A352" s="67">
        <v>7454</v>
      </c>
      <c r="B352" s="67" t="s">
        <v>81</v>
      </c>
      <c r="C352" s="69">
        <v>147438.41</v>
      </c>
      <c r="D352" s="69">
        <v>147438.41</v>
      </c>
      <c r="E352" s="69">
        <v>0</v>
      </c>
      <c r="F352" s="69">
        <v>0</v>
      </c>
      <c r="G352" s="69">
        <v>0</v>
      </c>
      <c r="H352" s="69">
        <v>0</v>
      </c>
      <c r="I352" s="69">
        <v>0</v>
      </c>
    </row>
    <row r="353" spans="1:9" x14ac:dyDescent="0.25">
      <c r="A353" s="67">
        <v>7455</v>
      </c>
      <c r="B353" s="67" t="s">
        <v>81</v>
      </c>
      <c r="C353" s="69">
        <v>2138336.9500000002</v>
      </c>
      <c r="D353" s="69">
        <v>2138336.9500000002</v>
      </c>
      <c r="E353" s="69">
        <v>0</v>
      </c>
      <c r="F353" s="69">
        <v>0</v>
      </c>
      <c r="G353" s="69">
        <v>0</v>
      </c>
      <c r="H353" s="69">
        <v>0</v>
      </c>
      <c r="I353" s="69">
        <v>0</v>
      </c>
    </row>
    <row r="354" spans="1:9" x14ac:dyDescent="0.25">
      <c r="A354" s="67">
        <v>7456</v>
      </c>
      <c r="B354" s="67" t="s">
        <v>81</v>
      </c>
      <c r="C354" s="69">
        <v>456017</v>
      </c>
      <c r="D354" s="69">
        <v>456017</v>
      </c>
      <c r="E354" s="69">
        <v>0</v>
      </c>
      <c r="F354" s="69">
        <v>0</v>
      </c>
      <c r="G354" s="69">
        <v>0</v>
      </c>
      <c r="H354" s="69">
        <v>0</v>
      </c>
      <c r="I354" s="69">
        <v>0</v>
      </c>
    </row>
    <row r="355" spans="1:9" x14ac:dyDescent="0.25">
      <c r="A355" s="67">
        <v>7457</v>
      </c>
      <c r="B355" s="67" t="s">
        <v>81</v>
      </c>
      <c r="C355" s="69">
        <v>405959.96</v>
      </c>
      <c r="D355" s="69">
        <v>405959.96</v>
      </c>
      <c r="E355" s="69">
        <v>0</v>
      </c>
      <c r="F355" s="69">
        <v>0</v>
      </c>
      <c r="G355" s="69">
        <v>0</v>
      </c>
      <c r="H355" s="69">
        <v>0</v>
      </c>
      <c r="I355" s="69">
        <v>0</v>
      </c>
    </row>
    <row r="356" spans="1:9" x14ac:dyDescent="0.25">
      <c r="A356" s="67" t="s">
        <v>82</v>
      </c>
      <c r="B356" s="67" t="s">
        <v>209</v>
      </c>
      <c r="C356" s="69">
        <v>5257640.6500000004</v>
      </c>
      <c r="D356" s="69">
        <v>5257640.6500000004</v>
      </c>
      <c r="E356" s="69">
        <v>0</v>
      </c>
      <c r="F356" s="69">
        <v>0</v>
      </c>
      <c r="G356" s="69">
        <v>0</v>
      </c>
      <c r="H356" s="69">
        <v>0</v>
      </c>
      <c r="I356" s="69">
        <v>0</v>
      </c>
    </row>
    <row r="357" spans="1:9" x14ac:dyDescent="0.25">
      <c r="A357" s="67">
        <v>7499</v>
      </c>
      <c r="B357" s="67" t="s">
        <v>81</v>
      </c>
      <c r="C357" s="69">
        <v>1153638.25</v>
      </c>
      <c r="D357" s="69">
        <v>1153638.25</v>
      </c>
      <c r="E357" s="69">
        <v>0</v>
      </c>
      <c r="F357" s="69">
        <v>0</v>
      </c>
      <c r="G357" s="69">
        <v>0</v>
      </c>
      <c r="H357" s="69">
        <v>0</v>
      </c>
      <c r="I357" s="69">
        <v>0</v>
      </c>
    </row>
    <row r="358" spans="1:9" x14ac:dyDescent="0.25">
      <c r="A358" s="67" t="s">
        <v>82</v>
      </c>
      <c r="B358" s="67" t="s">
        <v>210</v>
      </c>
      <c r="C358" s="69">
        <v>1153638.25</v>
      </c>
      <c r="D358" s="69">
        <v>1153638.25</v>
      </c>
      <c r="E358" s="69">
        <v>0</v>
      </c>
      <c r="F358" s="69">
        <v>0</v>
      </c>
      <c r="G358" s="69">
        <v>0</v>
      </c>
      <c r="H358" s="69">
        <v>0</v>
      </c>
      <c r="I358" s="69">
        <v>0</v>
      </c>
    </row>
    <row r="359" spans="1:9" x14ac:dyDescent="0.25">
      <c r="A359" s="67" t="s">
        <v>82</v>
      </c>
      <c r="B359" s="67" t="s">
        <v>211</v>
      </c>
      <c r="C359" s="69">
        <v>122200306.61</v>
      </c>
      <c r="D359" s="69">
        <v>122200306.61</v>
      </c>
      <c r="E359" s="69">
        <v>0</v>
      </c>
      <c r="F359" s="69">
        <v>0</v>
      </c>
      <c r="G359" s="69">
        <v>0</v>
      </c>
      <c r="H359" s="69">
        <v>0</v>
      </c>
      <c r="I359" s="69">
        <v>0</v>
      </c>
    </row>
    <row r="360" spans="1:9" x14ac:dyDescent="0.25">
      <c r="A360" s="67">
        <v>7500</v>
      </c>
      <c r="B360" s="67" t="s">
        <v>81</v>
      </c>
      <c r="C360" s="69">
        <v>7218589.8399999999</v>
      </c>
      <c r="D360" s="69">
        <v>7218589.8399999999</v>
      </c>
      <c r="E360" s="69">
        <v>0</v>
      </c>
      <c r="F360" s="69">
        <v>0</v>
      </c>
      <c r="G360" s="69">
        <v>0</v>
      </c>
      <c r="H360" s="69">
        <v>0</v>
      </c>
      <c r="I360" s="69">
        <v>0</v>
      </c>
    </row>
    <row r="361" spans="1:9" x14ac:dyDescent="0.25">
      <c r="A361" s="67">
        <v>7503</v>
      </c>
      <c r="B361" s="67" t="s">
        <v>81</v>
      </c>
      <c r="C361" s="69">
        <v>93545</v>
      </c>
      <c r="D361" s="69">
        <v>93545</v>
      </c>
      <c r="E361" s="69">
        <v>0</v>
      </c>
      <c r="F361" s="69">
        <v>0</v>
      </c>
      <c r="G361" s="69">
        <v>0</v>
      </c>
      <c r="H361" s="69">
        <v>0</v>
      </c>
      <c r="I361" s="69">
        <v>0</v>
      </c>
    </row>
    <row r="362" spans="1:9" x14ac:dyDescent="0.25">
      <c r="A362" s="67">
        <v>7509</v>
      </c>
      <c r="B362" s="67" t="s">
        <v>81</v>
      </c>
      <c r="C362" s="69">
        <v>75038.67</v>
      </c>
      <c r="D362" s="69">
        <v>75038.67</v>
      </c>
      <c r="E362" s="69">
        <v>0</v>
      </c>
      <c r="F362" s="69">
        <v>0</v>
      </c>
      <c r="G362" s="69">
        <v>0</v>
      </c>
      <c r="H362" s="69">
        <v>0</v>
      </c>
      <c r="I362" s="69">
        <v>0</v>
      </c>
    </row>
    <row r="363" spans="1:9" x14ac:dyDescent="0.25">
      <c r="A363" s="67" t="s">
        <v>82</v>
      </c>
      <c r="B363" s="67" t="s">
        <v>212</v>
      </c>
      <c r="C363" s="69">
        <v>7387173.5099999998</v>
      </c>
      <c r="D363" s="69">
        <v>7387173.5099999998</v>
      </c>
      <c r="E363" s="69">
        <v>0</v>
      </c>
      <c r="F363" s="69">
        <v>0</v>
      </c>
      <c r="G363" s="69">
        <v>0</v>
      </c>
      <c r="H363" s="69">
        <v>0</v>
      </c>
      <c r="I363" s="69">
        <v>0</v>
      </c>
    </row>
    <row r="364" spans="1:9" x14ac:dyDescent="0.25">
      <c r="A364" s="67" t="s">
        <v>82</v>
      </c>
      <c r="B364" s="67" t="s">
        <v>213</v>
      </c>
      <c r="C364" s="69">
        <v>7387173.5099999998</v>
      </c>
      <c r="D364" s="69">
        <v>7387173.5099999998</v>
      </c>
      <c r="E364" s="69">
        <v>0</v>
      </c>
      <c r="F364" s="69">
        <v>0</v>
      </c>
      <c r="G364" s="69">
        <v>0</v>
      </c>
      <c r="H364" s="69">
        <v>0</v>
      </c>
      <c r="I364" s="69">
        <v>0</v>
      </c>
    </row>
    <row r="365" spans="1:9" x14ac:dyDescent="0.25">
      <c r="A365" s="67">
        <v>7700</v>
      </c>
      <c r="B365" s="67" t="s">
        <v>81</v>
      </c>
      <c r="C365" s="69">
        <v>131131.69</v>
      </c>
      <c r="D365" s="69">
        <v>131131.69</v>
      </c>
      <c r="E365" s="69">
        <v>0</v>
      </c>
      <c r="F365" s="69">
        <v>0</v>
      </c>
      <c r="G365" s="69">
        <v>0</v>
      </c>
      <c r="H365" s="69">
        <v>0</v>
      </c>
      <c r="I365" s="69">
        <v>0</v>
      </c>
    </row>
    <row r="366" spans="1:9" x14ac:dyDescent="0.25">
      <c r="A366" s="67">
        <v>7700</v>
      </c>
      <c r="B366" s="67" t="s">
        <v>89</v>
      </c>
      <c r="C366" s="69">
        <v>-749396.82</v>
      </c>
      <c r="D366" s="69">
        <v>-749396.82</v>
      </c>
      <c r="E366" s="69">
        <v>0</v>
      </c>
      <c r="F366" s="69">
        <v>0</v>
      </c>
      <c r="G366" s="69">
        <v>0</v>
      </c>
      <c r="H366" s="69">
        <v>0</v>
      </c>
      <c r="I366" s="69">
        <v>0</v>
      </c>
    </row>
    <row r="367" spans="1:9" x14ac:dyDescent="0.25">
      <c r="A367" s="67">
        <v>7701</v>
      </c>
      <c r="B367" s="67" t="s">
        <v>89</v>
      </c>
      <c r="C367" s="69">
        <v>-8979480.5600000005</v>
      </c>
      <c r="D367" s="69">
        <v>-8979480.5600000005</v>
      </c>
      <c r="E367" s="69">
        <v>0</v>
      </c>
      <c r="F367" s="69">
        <v>0</v>
      </c>
      <c r="G367" s="69">
        <v>0</v>
      </c>
      <c r="H367" s="69">
        <v>0</v>
      </c>
      <c r="I367" s="69">
        <v>0</v>
      </c>
    </row>
    <row r="368" spans="1:9" x14ac:dyDescent="0.25">
      <c r="A368" s="67">
        <v>7702</v>
      </c>
      <c r="B368" s="67" t="s">
        <v>81</v>
      </c>
      <c r="C368" s="69">
        <v>67121621.019999996</v>
      </c>
      <c r="D368" s="69">
        <v>67121621.019999996</v>
      </c>
      <c r="E368" s="69">
        <v>0</v>
      </c>
      <c r="F368" s="69">
        <v>0</v>
      </c>
      <c r="G368" s="69">
        <v>0</v>
      </c>
      <c r="H368" s="69">
        <v>0</v>
      </c>
      <c r="I368" s="69">
        <v>0</v>
      </c>
    </row>
    <row r="369" spans="1:9" x14ac:dyDescent="0.25">
      <c r="A369" s="67">
        <v>7702</v>
      </c>
      <c r="B369" s="67" t="s">
        <v>89</v>
      </c>
      <c r="C369" s="69">
        <v>-132094698.95</v>
      </c>
      <c r="D369" s="69">
        <v>-132094698.95</v>
      </c>
      <c r="E369" s="69">
        <v>0</v>
      </c>
      <c r="F369" s="69">
        <v>0</v>
      </c>
      <c r="G369" s="69">
        <v>0</v>
      </c>
      <c r="H369" s="69">
        <v>0</v>
      </c>
      <c r="I369" s="69">
        <v>0</v>
      </c>
    </row>
    <row r="370" spans="1:9" x14ac:dyDescent="0.25">
      <c r="A370" s="67">
        <v>7705</v>
      </c>
      <c r="B370" s="67" t="s">
        <v>89</v>
      </c>
      <c r="C370" s="69">
        <v>-1839354.34</v>
      </c>
      <c r="D370" s="69">
        <v>-1839354.34</v>
      </c>
      <c r="E370" s="69">
        <v>0</v>
      </c>
      <c r="F370" s="69">
        <v>0</v>
      </c>
      <c r="G370" s="69">
        <v>0</v>
      </c>
      <c r="H370" s="69">
        <v>0</v>
      </c>
      <c r="I370" s="69">
        <v>0</v>
      </c>
    </row>
    <row r="371" spans="1:9" x14ac:dyDescent="0.25">
      <c r="A371" s="67">
        <v>7706</v>
      </c>
      <c r="B371" s="67" t="s">
        <v>81</v>
      </c>
      <c r="C371" s="69">
        <v>273137.96000000002</v>
      </c>
      <c r="D371" s="69">
        <v>273137.96000000002</v>
      </c>
      <c r="E371" s="69">
        <v>0</v>
      </c>
      <c r="F371" s="69">
        <v>0</v>
      </c>
      <c r="G371" s="69">
        <v>0</v>
      </c>
      <c r="H371" s="69">
        <v>0</v>
      </c>
      <c r="I371" s="69">
        <v>0</v>
      </c>
    </row>
    <row r="372" spans="1:9" x14ac:dyDescent="0.25">
      <c r="A372" s="67">
        <v>7706</v>
      </c>
      <c r="B372" s="67" t="s">
        <v>89</v>
      </c>
      <c r="C372" s="69">
        <v>-1468498.57</v>
      </c>
      <c r="D372" s="69">
        <v>-1468498.57</v>
      </c>
      <c r="E372" s="69">
        <v>0</v>
      </c>
      <c r="F372" s="69">
        <v>0</v>
      </c>
      <c r="G372" s="69">
        <v>0</v>
      </c>
      <c r="H372" s="69">
        <v>0</v>
      </c>
      <c r="I372" s="69">
        <v>0</v>
      </c>
    </row>
    <row r="373" spans="1:9" x14ac:dyDescent="0.25">
      <c r="A373" s="67">
        <v>7707</v>
      </c>
      <c r="B373" s="67" t="s">
        <v>81</v>
      </c>
      <c r="C373" s="69">
        <v>5526.07</v>
      </c>
      <c r="D373" s="69">
        <v>5526.07</v>
      </c>
      <c r="E373" s="69">
        <v>0</v>
      </c>
      <c r="F373" s="69">
        <v>0</v>
      </c>
      <c r="G373" s="69">
        <v>0</v>
      </c>
      <c r="H373" s="69">
        <v>0</v>
      </c>
      <c r="I373" s="69">
        <v>0</v>
      </c>
    </row>
    <row r="374" spans="1:9" x14ac:dyDescent="0.25">
      <c r="A374" s="67">
        <v>7707</v>
      </c>
      <c r="B374" s="67" t="s">
        <v>89</v>
      </c>
      <c r="C374" s="69">
        <v>-405969.1</v>
      </c>
      <c r="D374" s="69">
        <v>-405969.1</v>
      </c>
      <c r="E374" s="69">
        <v>0</v>
      </c>
      <c r="F374" s="69">
        <v>0</v>
      </c>
      <c r="G374" s="69">
        <v>0</v>
      </c>
      <c r="H374" s="69">
        <v>0</v>
      </c>
      <c r="I374" s="69">
        <v>0</v>
      </c>
    </row>
    <row r="375" spans="1:9" x14ac:dyDescent="0.25">
      <c r="A375" s="67" t="s">
        <v>82</v>
      </c>
      <c r="B375" s="67" t="s">
        <v>214</v>
      </c>
      <c r="C375" s="69">
        <v>-78005981.599999994</v>
      </c>
      <c r="D375" s="69">
        <v>-78005981.599999994</v>
      </c>
      <c r="E375" s="69">
        <v>0</v>
      </c>
      <c r="F375" s="69">
        <v>0</v>
      </c>
      <c r="G375" s="69">
        <v>0</v>
      </c>
      <c r="H375" s="69">
        <v>0</v>
      </c>
      <c r="I375" s="69">
        <v>0</v>
      </c>
    </row>
    <row r="376" spans="1:9" x14ac:dyDescent="0.25">
      <c r="A376" s="67" t="s">
        <v>82</v>
      </c>
      <c r="B376" s="67" t="s">
        <v>215</v>
      </c>
      <c r="C376" s="69">
        <v>-78005981.599999994</v>
      </c>
      <c r="D376" s="69">
        <v>-78005981.599999994</v>
      </c>
      <c r="E376" s="69">
        <v>0</v>
      </c>
      <c r="F376" s="69">
        <v>0</v>
      </c>
      <c r="G376" s="69">
        <v>0</v>
      </c>
      <c r="H376" s="69">
        <v>0</v>
      </c>
      <c r="I376" s="69">
        <v>0</v>
      </c>
    </row>
    <row r="377" spans="1:9" x14ac:dyDescent="0.25">
      <c r="A377" s="67">
        <v>7900</v>
      </c>
      <c r="B377" s="67" t="s">
        <v>81</v>
      </c>
      <c r="C377" s="69">
        <v>717777</v>
      </c>
      <c r="D377" s="69">
        <v>717777</v>
      </c>
      <c r="E377" s="69">
        <v>0</v>
      </c>
      <c r="F377" s="69">
        <v>0</v>
      </c>
      <c r="G377" s="69">
        <v>0</v>
      </c>
      <c r="H377" s="69">
        <v>0</v>
      </c>
      <c r="I377" s="69">
        <v>0</v>
      </c>
    </row>
    <row r="378" spans="1:9" x14ac:dyDescent="0.25">
      <c r="A378" s="67">
        <v>7900</v>
      </c>
      <c r="B378" s="67" t="s">
        <v>89</v>
      </c>
      <c r="C378" s="69">
        <v>-69943.34</v>
      </c>
      <c r="D378" s="69">
        <v>-69943.34</v>
      </c>
      <c r="E378" s="69">
        <v>0</v>
      </c>
      <c r="F378" s="69">
        <v>0</v>
      </c>
      <c r="G378" s="69">
        <v>0</v>
      </c>
      <c r="H378" s="69">
        <v>0</v>
      </c>
      <c r="I378" s="69">
        <v>0</v>
      </c>
    </row>
    <row r="379" spans="1:9" x14ac:dyDescent="0.25">
      <c r="A379" s="67" t="s">
        <v>82</v>
      </c>
      <c r="B379" s="67" t="s">
        <v>266</v>
      </c>
      <c r="C379" s="69">
        <v>647833.66</v>
      </c>
      <c r="D379" s="69">
        <v>647833.66</v>
      </c>
      <c r="E379" s="69">
        <v>0</v>
      </c>
      <c r="F379" s="69">
        <v>0</v>
      </c>
      <c r="G379" s="69">
        <v>0</v>
      </c>
      <c r="H379" s="69">
        <v>0</v>
      </c>
      <c r="I379" s="69">
        <v>0</v>
      </c>
    </row>
    <row r="380" spans="1:9" x14ac:dyDescent="0.25">
      <c r="A380" s="67" t="s">
        <v>82</v>
      </c>
      <c r="B380" s="67" t="s">
        <v>267</v>
      </c>
      <c r="C380" s="69">
        <v>647833.66</v>
      </c>
      <c r="D380" s="69">
        <v>647833.66</v>
      </c>
      <c r="E380" s="69">
        <v>0</v>
      </c>
      <c r="F380" s="69">
        <v>0</v>
      </c>
      <c r="G380" s="69">
        <v>0</v>
      </c>
      <c r="H380" s="69">
        <v>0</v>
      </c>
      <c r="I380" s="69">
        <v>0</v>
      </c>
    </row>
    <row r="381" spans="1:9" x14ac:dyDescent="0.25">
      <c r="A381" s="67" t="s">
        <v>216</v>
      </c>
      <c r="B381" s="67" t="s">
        <v>217</v>
      </c>
      <c r="C381" s="69">
        <v>381236866.82999998</v>
      </c>
      <c r="D381" s="69">
        <v>381236866.82999998</v>
      </c>
      <c r="E381" s="69">
        <v>0</v>
      </c>
      <c r="F381" s="69">
        <v>0</v>
      </c>
      <c r="G381" s="69">
        <v>0</v>
      </c>
      <c r="H381" s="69">
        <v>0</v>
      </c>
      <c r="I381" s="69">
        <v>0</v>
      </c>
    </row>
    <row r="382" spans="1:9" x14ac:dyDescent="0.25">
      <c r="A382" s="67" t="s">
        <v>218</v>
      </c>
      <c r="B382" s="67" t="s">
        <v>219</v>
      </c>
      <c r="C382" s="69">
        <v>176537379.19999999</v>
      </c>
      <c r="D382" s="69">
        <v>176537379.19999999</v>
      </c>
      <c r="E382" s="69">
        <v>0</v>
      </c>
      <c r="F382" s="69">
        <v>0</v>
      </c>
      <c r="G382" s="69">
        <v>0</v>
      </c>
      <c r="H382" s="69">
        <v>0</v>
      </c>
      <c r="I382" s="69">
        <v>0</v>
      </c>
    </row>
    <row r="383" spans="1:9" x14ac:dyDescent="0.25">
      <c r="A383" s="67">
        <v>9000</v>
      </c>
      <c r="B383" s="67" t="s">
        <v>81</v>
      </c>
      <c r="C383" s="69">
        <v>942048218.80999994</v>
      </c>
      <c r="D383" s="69">
        <v>931622829.22000003</v>
      </c>
      <c r="E383" s="69">
        <v>9596789.5899999999</v>
      </c>
      <c r="F383" s="69">
        <v>0</v>
      </c>
      <c r="G383" s="69">
        <v>828600</v>
      </c>
      <c r="H383" s="69">
        <v>0</v>
      </c>
      <c r="I383" s="69">
        <v>0</v>
      </c>
    </row>
    <row r="384" spans="1:9" x14ac:dyDescent="0.25">
      <c r="A384" s="67" t="s">
        <v>82</v>
      </c>
      <c r="B384" s="67" t="s">
        <v>220</v>
      </c>
      <c r="C384" s="69">
        <v>942048218.80999994</v>
      </c>
      <c r="D384" s="69">
        <v>931622829.22000003</v>
      </c>
      <c r="E384" s="69">
        <v>9596789.5899999999</v>
      </c>
      <c r="F384" s="69">
        <v>0</v>
      </c>
      <c r="G384" s="69">
        <v>828600</v>
      </c>
      <c r="H384" s="69">
        <v>0</v>
      </c>
      <c r="I384" s="69">
        <v>0</v>
      </c>
    </row>
    <row r="385" spans="1:9" x14ac:dyDescent="0.25">
      <c r="A385" s="67" t="s">
        <v>82</v>
      </c>
      <c r="B385" s="67" t="s">
        <v>221</v>
      </c>
      <c r="C385" s="69">
        <v>942048218.80999994</v>
      </c>
      <c r="D385" s="69">
        <v>931622829.22000003</v>
      </c>
      <c r="E385" s="69">
        <v>9596789.5899999999</v>
      </c>
      <c r="F385" s="69">
        <v>0</v>
      </c>
      <c r="G385" s="69">
        <v>828600</v>
      </c>
      <c r="H385" s="69">
        <v>0</v>
      </c>
      <c r="I385" s="69">
        <v>0</v>
      </c>
    </row>
    <row r="386" spans="1:9" x14ac:dyDescent="0.25">
      <c r="A386" s="67">
        <v>9122</v>
      </c>
      <c r="B386" s="67" t="s">
        <v>81</v>
      </c>
      <c r="C386" s="69">
        <v>42000751.909999996</v>
      </c>
      <c r="D386" s="69">
        <v>0</v>
      </c>
      <c r="E386" s="69">
        <v>42000751.909999996</v>
      </c>
      <c r="F386" s="69">
        <v>0</v>
      </c>
      <c r="G386" s="69">
        <v>0</v>
      </c>
      <c r="H386" s="69">
        <v>0</v>
      </c>
      <c r="I386" s="69">
        <v>0</v>
      </c>
    </row>
    <row r="387" spans="1:9" x14ac:dyDescent="0.25">
      <c r="A387" s="67">
        <v>9129</v>
      </c>
      <c r="B387" s="67" t="s">
        <v>81</v>
      </c>
      <c r="C387" s="69">
        <v>418725741.92000002</v>
      </c>
      <c r="D387" s="69">
        <v>213906808.84999999</v>
      </c>
      <c r="E387" s="69">
        <v>204818933.06999999</v>
      </c>
      <c r="F387" s="69">
        <v>0</v>
      </c>
      <c r="G387" s="69">
        <v>0</v>
      </c>
      <c r="H387" s="69">
        <v>0</v>
      </c>
      <c r="I387" s="69">
        <v>0</v>
      </c>
    </row>
    <row r="388" spans="1:9" x14ac:dyDescent="0.25">
      <c r="A388" s="67" t="s">
        <v>82</v>
      </c>
      <c r="B388" s="67" t="s">
        <v>222</v>
      </c>
      <c r="C388" s="69">
        <v>460726493.82999998</v>
      </c>
      <c r="D388" s="69">
        <v>213906808.84999999</v>
      </c>
      <c r="E388" s="69">
        <v>246819684.97999999</v>
      </c>
      <c r="F388" s="69">
        <v>0</v>
      </c>
      <c r="G388" s="69">
        <v>0</v>
      </c>
      <c r="H388" s="69">
        <v>0</v>
      </c>
      <c r="I388" s="69">
        <v>0</v>
      </c>
    </row>
    <row r="389" spans="1:9" x14ac:dyDescent="0.25">
      <c r="A389" s="67" t="s">
        <v>82</v>
      </c>
      <c r="B389" s="67" t="s">
        <v>223</v>
      </c>
      <c r="C389" s="69">
        <v>460726493.82999998</v>
      </c>
      <c r="D389" s="69">
        <v>213906808.84999999</v>
      </c>
      <c r="E389" s="69">
        <v>246819684.97999999</v>
      </c>
      <c r="F389" s="69">
        <v>0</v>
      </c>
      <c r="G389" s="69">
        <v>0</v>
      </c>
      <c r="H389" s="69">
        <v>0</v>
      </c>
      <c r="I389" s="69">
        <v>0</v>
      </c>
    </row>
    <row r="390" spans="1:9" x14ac:dyDescent="0.25">
      <c r="A390" s="67">
        <v>9208</v>
      </c>
      <c r="B390" s="67" t="s">
        <v>81</v>
      </c>
      <c r="C390" s="69">
        <v>279374936.11000001</v>
      </c>
      <c r="D390" s="69">
        <v>229167344.75</v>
      </c>
      <c r="E390" s="69">
        <v>50207591.359999999</v>
      </c>
      <c r="F390" s="69">
        <v>0</v>
      </c>
      <c r="G390" s="69">
        <v>0</v>
      </c>
      <c r="H390" s="69">
        <v>0</v>
      </c>
      <c r="I390" s="69">
        <v>0</v>
      </c>
    </row>
    <row r="391" spans="1:9" x14ac:dyDescent="0.25">
      <c r="A391" s="67" t="s">
        <v>82</v>
      </c>
      <c r="B391" s="67" t="s">
        <v>224</v>
      </c>
      <c r="C391" s="69">
        <v>279374936.11000001</v>
      </c>
      <c r="D391" s="69">
        <v>229167344.75</v>
      </c>
      <c r="E391" s="69">
        <v>50207591.359999999</v>
      </c>
      <c r="F391" s="69">
        <v>0</v>
      </c>
      <c r="G391" s="69">
        <v>0</v>
      </c>
      <c r="H391" s="69">
        <v>0</v>
      </c>
      <c r="I391" s="69">
        <v>0</v>
      </c>
    </row>
    <row r="392" spans="1:9" x14ac:dyDescent="0.25">
      <c r="A392" s="67" t="s">
        <v>82</v>
      </c>
      <c r="B392" s="67" t="s">
        <v>225</v>
      </c>
      <c r="C392" s="69">
        <v>279374936.11000001</v>
      </c>
      <c r="D392" s="69">
        <v>229167344.75</v>
      </c>
      <c r="E392" s="69">
        <v>50207591.359999999</v>
      </c>
      <c r="F392" s="69">
        <v>0</v>
      </c>
      <c r="G392" s="69">
        <v>0</v>
      </c>
      <c r="H392" s="69">
        <v>0</v>
      </c>
      <c r="I392" s="69">
        <v>0</v>
      </c>
    </row>
    <row r="393" spans="1:9" x14ac:dyDescent="0.25">
      <c r="A393" s="67">
        <v>9500</v>
      </c>
      <c r="B393" s="67" t="s">
        <v>81</v>
      </c>
      <c r="C393" s="69">
        <v>3506984424.04</v>
      </c>
      <c r="D393" s="69">
        <v>2165033232.4400001</v>
      </c>
      <c r="E393" s="69">
        <v>1341951191.5999999</v>
      </c>
      <c r="F393" s="69">
        <v>0</v>
      </c>
      <c r="G393" s="69">
        <v>0</v>
      </c>
      <c r="H393" s="69">
        <v>0</v>
      </c>
      <c r="I393" s="69">
        <v>0</v>
      </c>
    </row>
    <row r="394" spans="1:9" x14ac:dyDescent="0.25">
      <c r="A394" s="67" t="s">
        <v>82</v>
      </c>
      <c r="B394" s="67" t="s">
        <v>226</v>
      </c>
      <c r="C394" s="69">
        <v>3506984424.04</v>
      </c>
      <c r="D394" s="69">
        <v>2165033232.4400001</v>
      </c>
      <c r="E394" s="69">
        <v>1341951191.5999999</v>
      </c>
      <c r="F394" s="69">
        <v>0</v>
      </c>
      <c r="G394" s="69">
        <v>0</v>
      </c>
      <c r="H394" s="69">
        <v>0</v>
      </c>
      <c r="I394" s="69">
        <v>0</v>
      </c>
    </row>
    <row r="395" spans="1:9" x14ac:dyDescent="0.25">
      <c r="A395" s="67">
        <v>9520</v>
      </c>
      <c r="B395" s="67" t="s">
        <v>81</v>
      </c>
      <c r="C395" s="69">
        <v>594178160.64999998</v>
      </c>
      <c r="D395" s="69">
        <v>594178160.64999998</v>
      </c>
      <c r="E395" s="69">
        <v>0</v>
      </c>
      <c r="F395" s="69">
        <v>0</v>
      </c>
      <c r="G395" s="69">
        <v>0</v>
      </c>
      <c r="H395" s="69">
        <v>0</v>
      </c>
      <c r="I395" s="69">
        <v>0</v>
      </c>
    </row>
    <row r="396" spans="1:9" x14ac:dyDescent="0.25">
      <c r="A396" s="67">
        <v>9521</v>
      </c>
      <c r="B396" s="67" t="s">
        <v>81</v>
      </c>
      <c r="C396" s="69">
        <v>203050798.34999999</v>
      </c>
      <c r="D396" s="69">
        <v>203050798.34999999</v>
      </c>
      <c r="E396" s="69">
        <v>0</v>
      </c>
      <c r="F396" s="69">
        <v>0</v>
      </c>
      <c r="G396" s="69">
        <v>0</v>
      </c>
      <c r="H396" s="69">
        <v>0</v>
      </c>
      <c r="I396" s="69">
        <v>0</v>
      </c>
    </row>
    <row r="397" spans="1:9" x14ac:dyDescent="0.25">
      <c r="A397" s="67">
        <v>9523</v>
      </c>
      <c r="B397" s="67" t="s">
        <v>81</v>
      </c>
      <c r="C397" s="69">
        <v>1288774841.9300001</v>
      </c>
      <c r="D397" s="69">
        <v>1288774841.9300001</v>
      </c>
      <c r="E397" s="69">
        <v>0</v>
      </c>
      <c r="F397" s="69">
        <v>0</v>
      </c>
      <c r="G397" s="69">
        <v>0</v>
      </c>
      <c r="H397" s="69">
        <v>0</v>
      </c>
      <c r="I397" s="69">
        <v>0</v>
      </c>
    </row>
    <row r="398" spans="1:9" x14ac:dyDescent="0.25">
      <c r="A398" s="67" t="s">
        <v>82</v>
      </c>
      <c r="B398" s="67" t="s">
        <v>227</v>
      </c>
      <c r="C398" s="69">
        <v>2086003800.9300001</v>
      </c>
      <c r="D398" s="69">
        <v>2086003800.9300001</v>
      </c>
      <c r="E398" s="69">
        <v>0</v>
      </c>
      <c r="F398" s="69">
        <v>0</v>
      </c>
      <c r="G398" s="69">
        <v>0</v>
      </c>
      <c r="H398" s="69">
        <v>0</v>
      </c>
      <c r="I398" s="69">
        <v>0</v>
      </c>
    </row>
    <row r="399" spans="1:9" x14ac:dyDescent="0.25">
      <c r="A399" s="67" t="s">
        <v>82</v>
      </c>
      <c r="B399" s="67" t="s">
        <v>228</v>
      </c>
      <c r="C399" s="69">
        <v>5592988224.9700003</v>
      </c>
      <c r="D399" s="69">
        <v>4251037033.3699999</v>
      </c>
      <c r="E399" s="69">
        <v>1341951191.5999999</v>
      </c>
      <c r="F399" s="69">
        <v>0</v>
      </c>
      <c r="G399" s="69">
        <v>0</v>
      </c>
      <c r="H399" s="69">
        <v>0</v>
      </c>
      <c r="I399" s="69">
        <v>0</v>
      </c>
    </row>
    <row r="400" spans="1:9" x14ac:dyDescent="0.25">
      <c r="A400" s="67">
        <v>9610</v>
      </c>
      <c r="B400" s="67" t="s">
        <v>81</v>
      </c>
      <c r="C400" s="69">
        <v>703.53</v>
      </c>
      <c r="D400" s="69">
        <v>4</v>
      </c>
      <c r="E400" s="69">
        <v>699.53</v>
      </c>
      <c r="F400" s="69">
        <v>0</v>
      </c>
      <c r="G400" s="69">
        <v>0</v>
      </c>
      <c r="H400" s="69">
        <v>0</v>
      </c>
      <c r="I400" s="69">
        <v>0</v>
      </c>
    </row>
    <row r="401" spans="1:9" x14ac:dyDescent="0.25">
      <c r="A401" s="67">
        <v>9611</v>
      </c>
      <c r="B401" s="67" t="s">
        <v>81</v>
      </c>
      <c r="C401" s="69">
        <v>32549939.57</v>
      </c>
      <c r="D401" s="69">
        <v>30123674.879999999</v>
      </c>
      <c r="E401" s="69">
        <v>2426264.69</v>
      </c>
      <c r="F401" s="69">
        <v>0</v>
      </c>
      <c r="G401" s="69">
        <v>0</v>
      </c>
      <c r="H401" s="69">
        <v>0</v>
      </c>
      <c r="I401" s="69">
        <v>0</v>
      </c>
    </row>
    <row r="402" spans="1:9" x14ac:dyDescent="0.25">
      <c r="A402" s="67">
        <v>9617</v>
      </c>
      <c r="B402" s="67" t="s">
        <v>81</v>
      </c>
      <c r="C402" s="69">
        <v>75514</v>
      </c>
      <c r="D402" s="69">
        <v>75514</v>
      </c>
      <c r="E402" s="69">
        <v>0</v>
      </c>
      <c r="F402" s="69">
        <v>0</v>
      </c>
      <c r="G402" s="69">
        <v>0</v>
      </c>
      <c r="H402" s="69">
        <v>0</v>
      </c>
      <c r="I402" s="69">
        <v>0</v>
      </c>
    </row>
    <row r="403" spans="1:9" x14ac:dyDescent="0.25">
      <c r="A403" s="67">
        <v>9618</v>
      </c>
      <c r="B403" s="67" t="s">
        <v>81</v>
      </c>
      <c r="C403" s="69">
        <v>242872.5</v>
      </c>
      <c r="D403" s="69">
        <v>242872.5</v>
      </c>
      <c r="E403" s="69">
        <v>0</v>
      </c>
      <c r="F403" s="69">
        <v>0</v>
      </c>
      <c r="G403" s="69">
        <v>0</v>
      </c>
      <c r="H403" s="69">
        <v>0</v>
      </c>
      <c r="I403" s="69">
        <v>0</v>
      </c>
    </row>
    <row r="404" spans="1:9" x14ac:dyDescent="0.25">
      <c r="A404" s="67" t="s">
        <v>82</v>
      </c>
      <c r="B404" s="67" t="s">
        <v>229</v>
      </c>
      <c r="C404" s="69">
        <v>32869029.600000001</v>
      </c>
      <c r="D404" s="69">
        <v>30442065.379999999</v>
      </c>
      <c r="E404" s="69">
        <v>2426964.2200000002</v>
      </c>
      <c r="F404" s="69">
        <v>0</v>
      </c>
      <c r="G404" s="69">
        <v>0</v>
      </c>
      <c r="H404" s="69">
        <v>0</v>
      </c>
      <c r="I404" s="69">
        <v>0</v>
      </c>
    </row>
    <row r="405" spans="1:9" x14ac:dyDescent="0.25">
      <c r="A405" s="67" t="s">
        <v>82</v>
      </c>
      <c r="B405" s="67" t="s">
        <v>230</v>
      </c>
      <c r="C405" s="69">
        <v>32869029.600000001</v>
      </c>
      <c r="D405" s="69">
        <v>30442065.379999999</v>
      </c>
      <c r="E405" s="69">
        <v>2426964.2200000002</v>
      </c>
      <c r="F405" s="69">
        <v>0</v>
      </c>
      <c r="G405" s="69">
        <v>0</v>
      </c>
      <c r="H405" s="69">
        <v>0</v>
      </c>
      <c r="I405" s="69">
        <v>0</v>
      </c>
    </row>
    <row r="406" spans="1:9" x14ac:dyDescent="0.25">
      <c r="A406" s="67">
        <v>9781</v>
      </c>
      <c r="B406" s="67" t="s">
        <v>81</v>
      </c>
      <c r="C406" s="69">
        <v>85467.92</v>
      </c>
      <c r="D406" s="69">
        <v>85467.92</v>
      </c>
      <c r="E406" s="69">
        <v>0</v>
      </c>
      <c r="F406" s="69">
        <v>0</v>
      </c>
      <c r="G406" s="69">
        <v>0</v>
      </c>
      <c r="H406" s="69">
        <v>0</v>
      </c>
      <c r="I406" s="69">
        <v>0</v>
      </c>
    </row>
    <row r="407" spans="1:9" x14ac:dyDescent="0.25">
      <c r="A407" s="67">
        <v>9782</v>
      </c>
      <c r="B407" s="67" t="s">
        <v>81</v>
      </c>
      <c r="C407" s="69">
        <v>147175220.25999999</v>
      </c>
      <c r="D407" s="69">
        <v>147175220.25999999</v>
      </c>
      <c r="E407" s="69">
        <v>0</v>
      </c>
      <c r="F407" s="69">
        <v>0</v>
      </c>
      <c r="G407" s="69">
        <v>0</v>
      </c>
      <c r="H407" s="69">
        <v>0</v>
      </c>
      <c r="I407" s="69">
        <v>0</v>
      </c>
    </row>
    <row r="408" spans="1:9" x14ac:dyDescent="0.25">
      <c r="A408" s="67">
        <v>9786</v>
      </c>
      <c r="B408" s="67" t="s">
        <v>81</v>
      </c>
      <c r="C408" s="69">
        <v>3044963.91</v>
      </c>
      <c r="D408" s="69">
        <v>3044963.91</v>
      </c>
      <c r="E408" s="69">
        <v>0</v>
      </c>
      <c r="F408" s="69">
        <v>0</v>
      </c>
      <c r="G408" s="69">
        <v>0</v>
      </c>
      <c r="H408" s="69">
        <v>0</v>
      </c>
      <c r="I408" s="69">
        <v>0</v>
      </c>
    </row>
    <row r="409" spans="1:9" x14ac:dyDescent="0.25">
      <c r="A409" s="67" t="s">
        <v>82</v>
      </c>
      <c r="B409" s="67" t="s">
        <v>231</v>
      </c>
      <c r="C409" s="69">
        <v>150305652.09</v>
      </c>
      <c r="D409" s="69">
        <v>150305652.09</v>
      </c>
      <c r="E409" s="69">
        <v>0</v>
      </c>
      <c r="F409" s="69">
        <v>0</v>
      </c>
      <c r="G409" s="69">
        <v>0</v>
      </c>
      <c r="H409" s="69">
        <v>0</v>
      </c>
      <c r="I409" s="69">
        <v>0</v>
      </c>
    </row>
    <row r="410" spans="1:9" x14ac:dyDescent="0.25">
      <c r="A410" s="67" t="s">
        <v>82</v>
      </c>
      <c r="B410" s="67" t="s">
        <v>232</v>
      </c>
      <c r="C410" s="69">
        <v>150305652.09</v>
      </c>
      <c r="D410" s="69">
        <v>150305652.09</v>
      </c>
      <c r="E410" s="69">
        <v>0</v>
      </c>
      <c r="F410" s="69">
        <v>0</v>
      </c>
      <c r="G410" s="69">
        <v>0</v>
      </c>
      <c r="H410" s="69">
        <v>0</v>
      </c>
      <c r="I410" s="69">
        <v>0</v>
      </c>
    </row>
    <row r="411" spans="1:9" x14ac:dyDescent="0.25">
      <c r="A411" s="67">
        <v>9802</v>
      </c>
      <c r="B411" s="67" t="s">
        <v>81</v>
      </c>
      <c r="C411" s="69">
        <v>5093687.16</v>
      </c>
      <c r="D411" s="69">
        <v>0</v>
      </c>
      <c r="E411" s="69">
        <v>5093687.16</v>
      </c>
      <c r="F411" s="69">
        <v>0</v>
      </c>
      <c r="G411" s="69">
        <v>0</v>
      </c>
      <c r="H411" s="69">
        <v>0</v>
      </c>
      <c r="I411" s="69">
        <v>0</v>
      </c>
    </row>
    <row r="412" spans="1:9" x14ac:dyDescent="0.25">
      <c r="A412" s="67">
        <v>9809</v>
      </c>
      <c r="B412" s="67" t="s">
        <v>81</v>
      </c>
      <c r="C412" s="69">
        <v>825</v>
      </c>
      <c r="D412" s="69">
        <v>825</v>
      </c>
      <c r="E412" s="69">
        <v>0</v>
      </c>
      <c r="F412" s="69">
        <v>0</v>
      </c>
      <c r="G412" s="69">
        <v>0</v>
      </c>
      <c r="H412" s="69">
        <v>0</v>
      </c>
      <c r="I412" s="69">
        <v>0</v>
      </c>
    </row>
    <row r="413" spans="1:9" x14ac:dyDescent="0.25">
      <c r="A413" s="67" t="s">
        <v>82</v>
      </c>
      <c r="B413" s="67" t="s">
        <v>233</v>
      </c>
      <c r="C413" s="69">
        <v>5094512.16</v>
      </c>
      <c r="D413" s="69">
        <v>825</v>
      </c>
      <c r="E413" s="69">
        <v>5093687.16</v>
      </c>
      <c r="F413" s="69">
        <v>0</v>
      </c>
      <c r="G413" s="69">
        <v>0</v>
      </c>
      <c r="H413" s="69">
        <v>0</v>
      </c>
      <c r="I413" s="69">
        <v>0</v>
      </c>
    </row>
    <row r="414" spans="1:9" x14ac:dyDescent="0.25">
      <c r="A414" s="67">
        <v>9810</v>
      </c>
      <c r="B414" s="67" t="s">
        <v>81</v>
      </c>
      <c r="C414" s="69">
        <v>2896825</v>
      </c>
      <c r="D414" s="69">
        <v>2896825</v>
      </c>
      <c r="E414" s="69">
        <v>0</v>
      </c>
      <c r="F414" s="69">
        <v>0</v>
      </c>
      <c r="G414" s="69">
        <v>0</v>
      </c>
      <c r="H414" s="69">
        <v>0</v>
      </c>
      <c r="I414" s="69">
        <v>0</v>
      </c>
    </row>
    <row r="415" spans="1:9" x14ac:dyDescent="0.25">
      <c r="A415" s="67">
        <v>9811</v>
      </c>
      <c r="B415" s="67" t="s">
        <v>81</v>
      </c>
      <c r="C415" s="69">
        <v>500000000</v>
      </c>
      <c r="D415" s="69">
        <v>500000000</v>
      </c>
      <c r="E415" s="69">
        <v>0</v>
      </c>
      <c r="F415" s="69">
        <v>0</v>
      </c>
      <c r="G415" s="69">
        <v>0</v>
      </c>
      <c r="H415" s="69">
        <v>0</v>
      </c>
      <c r="I415" s="69">
        <v>0</v>
      </c>
    </row>
    <row r="416" spans="1:9" x14ac:dyDescent="0.25">
      <c r="A416" s="67">
        <v>9812</v>
      </c>
      <c r="B416" s="67" t="s">
        <v>81</v>
      </c>
      <c r="C416" s="69">
        <v>684</v>
      </c>
      <c r="D416" s="69">
        <v>684</v>
      </c>
      <c r="E416" s="69">
        <v>0</v>
      </c>
      <c r="F416" s="69">
        <v>0</v>
      </c>
      <c r="G416" s="69">
        <v>0</v>
      </c>
      <c r="H416" s="69">
        <v>0</v>
      </c>
      <c r="I416" s="69">
        <v>0</v>
      </c>
    </row>
    <row r="417" spans="1:9" x14ac:dyDescent="0.25">
      <c r="A417" s="67">
        <v>9819</v>
      </c>
      <c r="B417" s="67" t="s">
        <v>81</v>
      </c>
      <c r="C417" s="69">
        <v>15685</v>
      </c>
      <c r="D417" s="69">
        <v>15685</v>
      </c>
      <c r="E417" s="69">
        <v>0</v>
      </c>
      <c r="F417" s="69">
        <v>0</v>
      </c>
      <c r="G417" s="69">
        <v>0</v>
      </c>
      <c r="H417" s="69">
        <v>0</v>
      </c>
      <c r="I417" s="69">
        <v>0</v>
      </c>
    </row>
    <row r="418" spans="1:9" x14ac:dyDescent="0.25">
      <c r="A418" s="67" t="s">
        <v>82</v>
      </c>
      <c r="B418" s="67" t="s">
        <v>234</v>
      </c>
      <c r="C418" s="69">
        <v>502913194</v>
      </c>
      <c r="D418" s="69">
        <v>502913194</v>
      </c>
      <c r="E418" s="69">
        <v>0</v>
      </c>
      <c r="F418" s="69">
        <v>0</v>
      </c>
      <c r="G418" s="69">
        <v>0</v>
      </c>
      <c r="H418" s="69">
        <v>0</v>
      </c>
      <c r="I418" s="69">
        <v>0</v>
      </c>
    </row>
    <row r="419" spans="1:9" x14ac:dyDescent="0.25">
      <c r="A419" s="67">
        <v>9820</v>
      </c>
      <c r="B419" s="67" t="s">
        <v>81</v>
      </c>
      <c r="C419" s="69">
        <v>9659</v>
      </c>
      <c r="D419" s="69">
        <v>9659</v>
      </c>
      <c r="E419" s="69">
        <v>0</v>
      </c>
      <c r="F419" s="69">
        <v>0</v>
      </c>
      <c r="G419" s="69">
        <v>0</v>
      </c>
      <c r="H419" s="69">
        <v>0</v>
      </c>
      <c r="I419" s="69">
        <v>0</v>
      </c>
    </row>
    <row r="420" spans="1:9" x14ac:dyDescent="0.25">
      <c r="A420" s="67">
        <v>9821</v>
      </c>
      <c r="B420" s="67" t="s">
        <v>81</v>
      </c>
      <c r="C420" s="69">
        <v>10970</v>
      </c>
      <c r="D420" s="69">
        <v>10970</v>
      </c>
      <c r="E420" s="69">
        <v>0</v>
      </c>
      <c r="F420" s="69">
        <v>0</v>
      </c>
      <c r="G420" s="69">
        <v>0</v>
      </c>
      <c r="H420" s="69">
        <v>0</v>
      </c>
      <c r="I420" s="69">
        <v>0</v>
      </c>
    </row>
    <row r="421" spans="1:9" x14ac:dyDescent="0.25">
      <c r="A421" s="67" t="s">
        <v>82</v>
      </c>
      <c r="B421" s="67" t="s">
        <v>235</v>
      </c>
      <c r="C421" s="69">
        <v>20629</v>
      </c>
      <c r="D421" s="69">
        <v>20629</v>
      </c>
      <c r="E421" s="69">
        <v>0</v>
      </c>
      <c r="F421" s="69">
        <v>0</v>
      </c>
      <c r="G421" s="69">
        <v>0</v>
      </c>
      <c r="H421" s="69">
        <v>0</v>
      </c>
      <c r="I421" s="69">
        <v>0</v>
      </c>
    </row>
    <row r="422" spans="1:9" x14ac:dyDescent="0.25">
      <c r="A422" s="67">
        <v>9890</v>
      </c>
      <c r="B422" s="67" t="s">
        <v>81</v>
      </c>
      <c r="C422" s="69">
        <v>4</v>
      </c>
      <c r="D422" s="69">
        <v>4</v>
      </c>
      <c r="E422" s="69">
        <v>0</v>
      </c>
      <c r="F422" s="69">
        <v>0</v>
      </c>
      <c r="G422" s="69">
        <v>0</v>
      </c>
      <c r="H422" s="69">
        <v>0</v>
      </c>
      <c r="I422" s="69">
        <v>0</v>
      </c>
    </row>
    <row r="423" spans="1:9" x14ac:dyDescent="0.25">
      <c r="A423" s="67">
        <v>9891</v>
      </c>
      <c r="B423" s="67" t="s">
        <v>81</v>
      </c>
      <c r="C423" s="69">
        <v>80</v>
      </c>
      <c r="D423" s="69">
        <v>80</v>
      </c>
      <c r="E423" s="69">
        <v>0</v>
      </c>
      <c r="F423" s="69">
        <v>0</v>
      </c>
      <c r="G423" s="69">
        <v>0</v>
      </c>
      <c r="H423" s="69">
        <v>0</v>
      </c>
      <c r="I423" s="69">
        <v>0</v>
      </c>
    </row>
    <row r="424" spans="1:9" x14ac:dyDescent="0.25">
      <c r="A424" s="67">
        <v>9892</v>
      </c>
      <c r="B424" s="67" t="s">
        <v>81</v>
      </c>
      <c r="C424" s="69">
        <v>23588</v>
      </c>
      <c r="D424" s="69">
        <v>23588</v>
      </c>
      <c r="E424" s="69">
        <v>0</v>
      </c>
      <c r="F424" s="69">
        <v>0</v>
      </c>
      <c r="G424" s="69">
        <v>0</v>
      </c>
      <c r="H424" s="69">
        <v>0</v>
      </c>
      <c r="I424" s="69">
        <v>0</v>
      </c>
    </row>
    <row r="425" spans="1:9" x14ac:dyDescent="0.25">
      <c r="A425" s="67">
        <v>9893</v>
      </c>
      <c r="B425" s="67" t="s">
        <v>81</v>
      </c>
      <c r="C425" s="69">
        <v>40</v>
      </c>
      <c r="D425" s="69">
        <v>40</v>
      </c>
      <c r="E425" s="69">
        <v>0</v>
      </c>
      <c r="F425" s="69">
        <v>0</v>
      </c>
      <c r="G425" s="69">
        <v>0</v>
      </c>
      <c r="H425" s="69">
        <v>0</v>
      </c>
      <c r="I425" s="69">
        <v>0</v>
      </c>
    </row>
    <row r="426" spans="1:9" x14ac:dyDescent="0.25">
      <c r="A426" s="67">
        <v>9898</v>
      </c>
      <c r="B426" s="67" t="s">
        <v>81</v>
      </c>
      <c r="C426" s="69">
        <v>55250</v>
      </c>
      <c r="D426" s="69">
        <v>55250</v>
      </c>
      <c r="E426" s="69">
        <v>0</v>
      </c>
      <c r="F426" s="69">
        <v>0</v>
      </c>
      <c r="G426" s="69">
        <v>0</v>
      </c>
      <c r="H426" s="69">
        <v>0</v>
      </c>
      <c r="I426" s="69">
        <v>0</v>
      </c>
    </row>
    <row r="427" spans="1:9" x14ac:dyDescent="0.25">
      <c r="A427" s="67">
        <v>9899</v>
      </c>
      <c r="B427" s="67" t="s">
        <v>81</v>
      </c>
      <c r="C427" s="69">
        <v>191</v>
      </c>
      <c r="D427" s="69">
        <v>191</v>
      </c>
      <c r="E427" s="69">
        <v>0</v>
      </c>
      <c r="F427" s="69">
        <v>0</v>
      </c>
      <c r="G427" s="69">
        <v>0</v>
      </c>
      <c r="H427" s="69">
        <v>0</v>
      </c>
      <c r="I427" s="69">
        <v>0</v>
      </c>
    </row>
    <row r="428" spans="1:9" x14ac:dyDescent="0.25">
      <c r="A428" s="67" t="s">
        <v>82</v>
      </c>
      <c r="B428" s="67" t="s">
        <v>236</v>
      </c>
      <c r="C428" s="69">
        <v>79153</v>
      </c>
      <c r="D428" s="69">
        <v>79153</v>
      </c>
      <c r="E428" s="69">
        <v>0</v>
      </c>
      <c r="F428" s="69">
        <v>0</v>
      </c>
      <c r="G428" s="69">
        <v>0</v>
      </c>
      <c r="H428" s="69">
        <v>0</v>
      </c>
      <c r="I428" s="69">
        <v>0</v>
      </c>
    </row>
    <row r="429" spans="1:9" x14ac:dyDescent="0.25">
      <c r="A429" s="67" t="s">
        <v>82</v>
      </c>
      <c r="B429" s="67" t="s">
        <v>237</v>
      </c>
      <c r="C429" s="69">
        <v>508107488.16000003</v>
      </c>
      <c r="D429" s="69">
        <v>503013801</v>
      </c>
      <c r="E429" s="69">
        <v>5093687.16</v>
      </c>
      <c r="F429" s="69">
        <v>0</v>
      </c>
      <c r="G429" s="69">
        <v>0</v>
      </c>
      <c r="H429" s="69">
        <v>0</v>
      </c>
      <c r="I429" s="69">
        <v>0</v>
      </c>
    </row>
    <row r="430" spans="1:9" x14ac:dyDescent="0.25">
      <c r="A430" s="67" t="s">
        <v>238</v>
      </c>
      <c r="B430" s="67" t="s">
        <v>239</v>
      </c>
      <c r="C430" s="69">
        <v>7966420043.5699997</v>
      </c>
      <c r="D430" s="69">
        <v>6309495534.6599998</v>
      </c>
      <c r="E430" s="69">
        <v>1656095908.9100001</v>
      </c>
      <c r="F430" s="69">
        <v>0</v>
      </c>
      <c r="G430" s="69">
        <v>828600</v>
      </c>
      <c r="H430" s="69">
        <v>0</v>
      </c>
      <c r="I430" s="69">
        <v>0</v>
      </c>
    </row>
    <row r="431" spans="1:9" x14ac:dyDescent="0.25">
      <c r="A431" s="67">
        <v>9031</v>
      </c>
      <c r="B431" s="67" t="s">
        <v>89</v>
      </c>
      <c r="C431" s="69">
        <v>1087378529.2</v>
      </c>
      <c r="D431" s="69">
        <v>362332530.35000002</v>
      </c>
      <c r="E431" s="69">
        <v>725045998.85000002</v>
      </c>
      <c r="F431" s="69">
        <v>0</v>
      </c>
      <c r="G431" s="69">
        <v>0</v>
      </c>
      <c r="H431" s="69">
        <v>0</v>
      </c>
      <c r="I431" s="69">
        <v>0</v>
      </c>
    </row>
    <row r="432" spans="1:9" x14ac:dyDescent="0.25">
      <c r="A432" s="67">
        <v>9036</v>
      </c>
      <c r="B432" s="67" t="s">
        <v>89</v>
      </c>
      <c r="C432" s="69">
        <v>858461123.25999999</v>
      </c>
      <c r="D432" s="69">
        <v>838438944.08000004</v>
      </c>
      <c r="E432" s="69">
        <v>19193579.18</v>
      </c>
      <c r="F432" s="69">
        <v>0</v>
      </c>
      <c r="G432" s="69">
        <v>828600</v>
      </c>
      <c r="H432" s="69">
        <v>0</v>
      </c>
      <c r="I432" s="69">
        <v>0</v>
      </c>
    </row>
    <row r="433" spans="1:9" x14ac:dyDescent="0.25">
      <c r="A433" s="67" t="s">
        <v>82</v>
      </c>
      <c r="B433" s="67" t="s">
        <v>240</v>
      </c>
      <c r="C433" s="69">
        <v>1945839652.46</v>
      </c>
      <c r="D433" s="69">
        <v>1200771474.4300001</v>
      </c>
      <c r="E433" s="69">
        <v>744239578.02999997</v>
      </c>
      <c r="F433" s="69">
        <v>0</v>
      </c>
      <c r="G433" s="69">
        <v>828600</v>
      </c>
      <c r="H433" s="69">
        <v>0</v>
      </c>
      <c r="I433" s="69">
        <v>0</v>
      </c>
    </row>
    <row r="434" spans="1:9" x14ac:dyDescent="0.25">
      <c r="A434" s="67" t="s">
        <v>82</v>
      </c>
      <c r="B434" s="67" t="s">
        <v>221</v>
      </c>
      <c r="C434" s="69">
        <v>1945839652.46</v>
      </c>
      <c r="D434" s="69">
        <v>1200771474.4300001</v>
      </c>
      <c r="E434" s="69">
        <v>744239578.02999997</v>
      </c>
      <c r="F434" s="69">
        <v>0</v>
      </c>
      <c r="G434" s="69">
        <v>828600</v>
      </c>
      <c r="H434" s="69">
        <v>0</v>
      </c>
      <c r="I434" s="69">
        <v>0</v>
      </c>
    </row>
    <row r="435" spans="1:9" x14ac:dyDescent="0.25">
      <c r="A435" s="67">
        <v>9218</v>
      </c>
      <c r="B435" s="67" t="s">
        <v>89</v>
      </c>
      <c r="C435" s="69">
        <v>279374936.11000001</v>
      </c>
      <c r="D435" s="69">
        <v>50207591.359999999</v>
      </c>
      <c r="E435" s="69">
        <v>229167344.75</v>
      </c>
      <c r="F435" s="69">
        <v>0</v>
      </c>
      <c r="G435" s="69">
        <v>0</v>
      </c>
      <c r="H435" s="69">
        <v>0</v>
      </c>
      <c r="I435" s="69">
        <v>0</v>
      </c>
    </row>
    <row r="436" spans="1:9" x14ac:dyDescent="0.25">
      <c r="A436" s="67" t="s">
        <v>82</v>
      </c>
      <c r="B436" s="67" t="s">
        <v>241</v>
      </c>
      <c r="C436" s="69">
        <v>279374936.11000001</v>
      </c>
      <c r="D436" s="69">
        <v>50207591.359999999</v>
      </c>
      <c r="E436" s="69">
        <v>229167344.75</v>
      </c>
      <c r="F436" s="69">
        <v>0</v>
      </c>
      <c r="G436" s="69">
        <v>0</v>
      </c>
      <c r="H436" s="69">
        <v>0</v>
      </c>
      <c r="I436" s="69">
        <v>0</v>
      </c>
    </row>
    <row r="437" spans="1:9" x14ac:dyDescent="0.25">
      <c r="A437" s="67" t="s">
        <v>82</v>
      </c>
      <c r="B437" s="67" t="s">
        <v>225</v>
      </c>
      <c r="C437" s="69">
        <v>279374936.11000001</v>
      </c>
      <c r="D437" s="69">
        <v>50207591.359999999</v>
      </c>
      <c r="E437" s="69">
        <v>229167344.75</v>
      </c>
      <c r="F437" s="69">
        <v>0</v>
      </c>
      <c r="G437" s="69">
        <v>0</v>
      </c>
      <c r="H437" s="69">
        <v>0</v>
      </c>
      <c r="I437" s="69">
        <v>0</v>
      </c>
    </row>
    <row r="438" spans="1:9" x14ac:dyDescent="0.25">
      <c r="A438" s="67">
        <v>9790</v>
      </c>
      <c r="B438" s="67" t="s">
        <v>89</v>
      </c>
      <c r="C438" s="69">
        <v>150305652.09</v>
      </c>
      <c r="D438" s="69">
        <v>149981705.30000001</v>
      </c>
      <c r="E438" s="69">
        <v>0</v>
      </c>
      <c r="F438" s="69">
        <v>0</v>
      </c>
      <c r="G438" s="69">
        <v>323946.78999999998</v>
      </c>
      <c r="H438" s="69">
        <v>0</v>
      </c>
      <c r="I438" s="69">
        <v>0</v>
      </c>
    </row>
    <row r="439" spans="1:9" x14ac:dyDescent="0.25">
      <c r="A439" s="67" t="s">
        <v>82</v>
      </c>
      <c r="B439" s="67" t="s">
        <v>242</v>
      </c>
      <c r="C439" s="69">
        <v>150305652.09</v>
      </c>
      <c r="D439" s="69">
        <v>149981705.30000001</v>
      </c>
      <c r="E439" s="69">
        <v>0</v>
      </c>
      <c r="F439" s="69">
        <v>0</v>
      </c>
      <c r="G439" s="69">
        <v>323946.78999999998</v>
      </c>
      <c r="H439" s="69">
        <v>0</v>
      </c>
      <c r="I439" s="69">
        <v>0</v>
      </c>
    </row>
    <row r="440" spans="1:9" x14ac:dyDescent="0.25">
      <c r="A440" s="67" t="s">
        <v>82</v>
      </c>
      <c r="B440" s="67" t="s">
        <v>232</v>
      </c>
      <c r="C440" s="69">
        <v>150305652.09</v>
      </c>
      <c r="D440" s="69">
        <v>149981705.30000001</v>
      </c>
      <c r="E440" s="69">
        <v>0</v>
      </c>
      <c r="F440" s="69">
        <v>0</v>
      </c>
      <c r="G440" s="69">
        <v>323946.78999999998</v>
      </c>
      <c r="H440" s="69">
        <v>0</v>
      </c>
      <c r="I440" s="69">
        <v>0</v>
      </c>
    </row>
    <row r="441" spans="1:9" x14ac:dyDescent="0.25">
      <c r="A441" s="67" t="s">
        <v>238</v>
      </c>
      <c r="B441" s="67" t="s">
        <v>243</v>
      </c>
      <c r="C441" s="69">
        <v>2375520240.6599998</v>
      </c>
      <c r="D441" s="69">
        <v>1400960771.0899999</v>
      </c>
      <c r="E441" s="69">
        <v>973406922.77999997</v>
      </c>
      <c r="F441" s="69">
        <v>0</v>
      </c>
      <c r="G441" s="69">
        <v>1152546.79</v>
      </c>
      <c r="H441" s="69">
        <v>0</v>
      </c>
      <c r="I441" s="69">
        <v>0</v>
      </c>
    </row>
    <row r="442" spans="1:9" x14ac:dyDescent="0.25">
      <c r="A442" s="67">
        <v>9900</v>
      </c>
      <c r="B442" s="67" t="s">
        <v>81</v>
      </c>
      <c r="C442" s="69">
        <v>566961343.83000004</v>
      </c>
      <c r="D442" s="69">
        <v>15610760.74</v>
      </c>
      <c r="E442" s="69">
        <v>551350583.09000003</v>
      </c>
      <c r="F442" s="69">
        <v>0</v>
      </c>
      <c r="G442" s="69">
        <v>0</v>
      </c>
      <c r="H442" s="69">
        <v>0</v>
      </c>
      <c r="I442" s="69">
        <v>0</v>
      </c>
    </row>
    <row r="443" spans="1:9" x14ac:dyDescent="0.25">
      <c r="A443" s="67" t="s">
        <v>82</v>
      </c>
      <c r="B443" s="67" t="s">
        <v>244</v>
      </c>
      <c r="C443" s="69">
        <v>566961343.83000004</v>
      </c>
      <c r="D443" s="69">
        <v>15610760.74</v>
      </c>
      <c r="E443" s="69">
        <v>551350583.09000003</v>
      </c>
      <c r="F443" s="69">
        <v>0</v>
      </c>
      <c r="G443" s="69">
        <v>0</v>
      </c>
      <c r="H443" s="69">
        <v>0</v>
      </c>
      <c r="I443" s="69">
        <v>0</v>
      </c>
    </row>
    <row r="444" spans="1:9" x14ac:dyDescent="0.25">
      <c r="A444" s="67">
        <v>9910</v>
      </c>
      <c r="B444" s="67" t="s">
        <v>81</v>
      </c>
      <c r="C444" s="69">
        <v>9907</v>
      </c>
      <c r="D444" s="69">
        <v>9907</v>
      </c>
      <c r="E444" s="69">
        <v>0</v>
      </c>
      <c r="F444" s="69">
        <v>0</v>
      </c>
      <c r="G444" s="69">
        <v>0</v>
      </c>
      <c r="H444" s="69">
        <v>0</v>
      </c>
      <c r="I444" s="69">
        <v>0</v>
      </c>
    </row>
    <row r="445" spans="1:9" x14ac:dyDescent="0.25">
      <c r="A445" s="67" t="s">
        <v>82</v>
      </c>
      <c r="B445" s="67" t="s">
        <v>245</v>
      </c>
      <c r="C445" s="69">
        <v>9907</v>
      </c>
      <c r="D445" s="69">
        <v>9907</v>
      </c>
      <c r="E445" s="69">
        <v>0</v>
      </c>
      <c r="F445" s="69">
        <v>0</v>
      </c>
      <c r="G445" s="69">
        <v>0</v>
      </c>
      <c r="H445" s="69">
        <v>0</v>
      </c>
      <c r="I445" s="69">
        <v>0</v>
      </c>
    </row>
    <row r="446" spans="1:9" x14ac:dyDescent="0.25">
      <c r="A446" s="67">
        <v>9920</v>
      </c>
      <c r="B446" s="67" t="s">
        <v>81</v>
      </c>
      <c r="C446" s="69">
        <v>1430264.93</v>
      </c>
      <c r="D446" s="69">
        <v>1430264.93</v>
      </c>
      <c r="E446" s="69">
        <v>0</v>
      </c>
      <c r="F446" s="69">
        <v>0</v>
      </c>
      <c r="G446" s="69">
        <v>0</v>
      </c>
      <c r="H446" s="69">
        <v>0</v>
      </c>
      <c r="I446" s="69">
        <v>0</v>
      </c>
    </row>
    <row r="447" spans="1:9" x14ac:dyDescent="0.25">
      <c r="A447" s="67" t="s">
        <v>82</v>
      </c>
      <c r="B447" s="67" t="s">
        <v>248</v>
      </c>
      <c r="C447" s="69">
        <v>1430264.93</v>
      </c>
      <c r="D447" s="69">
        <v>1430264.93</v>
      </c>
      <c r="E447" s="69">
        <v>0</v>
      </c>
      <c r="F447" s="69">
        <v>0</v>
      </c>
      <c r="G447" s="69">
        <v>0</v>
      </c>
      <c r="H447" s="69">
        <v>0</v>
      </c>
      <c r="I447" s="69">
        <v>0</v>
      </c>
    </row>
    <row r="448" spans="1:9" x14ac:dyDescent="0.25">
      <c r="A448" s="67" t="s">
        <v>82</v>
      </c>
      <c r="B448" s="67" t="s">
        <v>246</v>
      </c>
      <c r="C448" s="69">
        <v>568401515.75999999</v>
      </c>
      <c r="D448" s="69">
        <v>17050932.670000002</v>
      </c>
      <c r="E448" s="69">
        <v>551350583.09000003</v>
      </c>
      <c r="F448" s="69">
        <v>0</v>
      </c>
      <c r="G448" s="69">
        <v>0</v>
      </c>
      <c r="H448" s="69">
        <v>0</v>
      </c>
      <c r="I448" s="69">
        <v>0</v>
      </c>
    </row>
    <row r="449" spans="1:9" x14ac:dyDescent="0.25">
      <c r="A449" s="67" t="s">
        <v>238</v>
      </c>
      <c r="B449" s="67" t="s">
        <v>247</v>
      </c>
      <c r="C449" s="69">
        <v>568401515.75999999</v>
      </c>
      <c r="D449" s="69">
        <v>17050932.670000002</v>
      </c>
      <c r="E449" s="69">
        <v>551350583.09000003</v>
      </c>
      <c r="F449" s="69">
        <v>0</v>
      </c>
      <c r="G449" s="69">
        <v>0</v>
      </c>
      <c r="H449" s="69">
        <v>0</v>
      </c>
      <c r="I449" s="69">
        <v>0</v>
      </c>
    </row>
    <row r="450" spans="1:9" x14ac:dyDescent="0.25">
      <c r="A450" s="67">
        <v>9900</v>
      </c>
      <c r="B450" s="67" t="s">
        <v>89</v>
      </c>
      <c r="C450" s="69">
        <v>5618314893.9099998</v>
      </c>
      <c r="D450" s="69">
        <v>4391365711.1400003</v>
      </c>
      <c r="E450" s="69">
        <v>1226949182.77</v>
      </c>
      <c r="F450" s="69">
        <v>0</v>
      </c>
      <c r="G450" s="69">
        <v>0</v>
      </c>
      <c r="H450" s="69">
        <v>0</v>
      </c>
      <c r="I450" s="69">
        <v>0</v>
      </c>
    </row>
    <row r="451" spans="1:9" x14ac:dyDescent="0.25">
      <c r="A451" s="67" t="s">
        <v>82</v>
      </c>
      <c r="B451" s="67" t="s">
        <v>244</v>
      </c>
      <c r="C451" s="69">
        <v>5618314893.9099998</v>
      </c>
      <c r="D451" s="69">
        <v>4391365711.1400003</v>
      </c>
      <c r="E451" s="69">
        <v>1226949182.77</v>
      </c>
      <c r="F451" s="69">
        <v>0</v>
      </c>
      <c r="G451" s="69">
        <v>0</v>
      </c>
      <c r="H451" s="69">
        <v>0</v>
      </c>
      <c r="I451" s="69">
        <v>0</v>
      </c>
    </row>
    <row r="452" spans="1:9" x14ac:dyDescent="0.25">
      <c r="A452" s="67">
        <v>9910</v>
      </c>
      <c r="B452" s="67" t="s">
        <v>89</v>
      </c>
      <c r="C452" s="69">
        <v>540986424.75999999</v>
      </c>
      <c r="D452" s="69">
        <v>533465773.38</v>
      </c>
      <c r="E452" s="69">
        <v>7520651.3799999999</v>
      </c>
      <c r="F452" s="69">
        <v>0</v>
      </c>
      <c r="G452" s="69">
        <v>0</v>
      </c>
      <c r="H452" s="69">
        <v>0</v>
      </c>
      <c r="I452" s="69">
        <v>0</v>
      </c>
    </row>
    <row r="453" spans="1:9" x14ac:dyDescent="0.25">
      <c r="A453" s="67" t="s">
        <v>82</v>
      </c>
      <c r="B453" s="67" t="s">
        <v>245</v>
      </c>
      <c r="C453" s="69">
        <v>540986424.75999999</v>
      </c>
      <c r="D453" s="69">
        <v>533465773.38</v>
      </c>
      <c r="E453" s="69">
        <v>7520651.3799999999</v>
      </c>
      <c r="F453" s="69">
        <v>0</v>
      </c>
      <c r="G453" s="69">
        <v>0</v>
      </c>
      <c r="H453" s="69">
        <v>0</v>
      </c>
      <c r="I453" s="69">
        <v>0</v>
      </c>
    </row>
    <row r="454" spans="1:9" x14ac:dyDescent="0.25">
      <c r="A454" s="67" t="s">
        <v>82</v>
      </c>
      <c r="B454" s="67" t="s">
        <v>246</v>
      </c>
      <c r="C454" s="69">
        <v>6159301318.6700001</v>
      </c>
      <c r="D454" s="69">
        <v>4924831484.5200005</v>
      </c>
      <c r="E454" s="69">
        <v>1234469834.1500001</v>
      </c>
      <c r="F454" s="69">
        <v>0</v>
      </c>
      <c r="G454" s="69">
        <v>0</v>
      </c>
      <c r="H454" s="69">
        <v>0</v>
      </c>
      <c r="I454" s="69">
        <v>0</v>
      </c>
    </row>
    <row r="455" spans="1:9" x14ac:dyDescent="0.25">
      <c r="A455" s="67" t="s">
        <v>238</v>
      </c>
      <c r="B455" s="67" t="s">
        <v>249</v>
      </c>
      <c r="C455" s="69">
        <v>6159301318.6700001</v>
      </c>
      <c r="D455" s="69">
        <v>4924831484.5200005</v>
      </c>
      <c r="E455" s="69">
        <v>1234469834.1500001</v>
      </c>
      <c r="F455" s="69">
        <v>0</v>
      </c>
      <c r="G455" s="69">
        <v>0</v>
      </c>
      <c r="H455" s="69">
        <v>0</v>
      </c>
      <c r="I455" s="69">
        <v>0</v>
      </c>
    </row>
    <row r="456" spans="1:9" x14ac:dyDescent="0.25">
      <c r="A456" s="67" t="s">
        <v>238</v>
      </c>
      <c r="B456" s="67" t="s">
        <v>250</v>
      </c>
      <c r="C456" s="69">
        <v>8534821559.3299999</v>
      </c>
      <c r="D456" s="69">
        <v>6326546467.3299999</v>
      </c>
      <c r="E456" s="69">
        <v>2207446492</v>
      </c>
      <c r="F456" s="69">
        <v>0</v>
      </c>
      <c r="G456" s="69">
        <v>828600</v>
      </c>
      <c r="H456" s="69">
        <v>0</v>
      </c>
      <c r="I456" s="69">
        <v>0</v>
      </c>
    </row>
    <row r="457" spans="1:9" x14ac:dyDescent="0.25">
      <c r="A457" s="67" t="s">
        <v>238</v>
      </c>
      <c r="B457" s="67" t="s">
        <v>251</v>
      </c>
      <c r="C457" s="69">
        <v>8534821559.3299999</v>
      </c>
      <c r="D457" s="69">
        <v>6325792255.6099997</v>
      </c>
      <c r="E457" s="69">
        <v>2207876756.9299998</v>
      </c>
      <c r="F457" s="69">
        <v>0</v>
      </c>
      <c r="G457" s="69">
        <v>1152546.79</v>
      </c>
      <c r="H457" s="69">
        <v>0</v>
      </c>
      <c r="I457" s="69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1"/>
  <sheetViews>
    <sheetView workbookViewId="0">
      <selection activeCell="L32" sqref="L32"/>
    </sheetView>
  </sheetViews>
  <sheetFormatPr defaultRowHeight="15" x14ac:dyDescent="0.25"/>
  <cols>
    <col min="1" max="2" width="9.140625" style="65"/>
    <col min="3" max="9" width="13.42578125" style="66" customWidth="1"/>
    <col min="10" max="10" width="9.140625" style="65"/>
    <col min="11" max="11" width="9.140625" style="66"/>
  </cols>
  <sheetData>
    <row r="1" spans="1:9" x14ac:dyDescent="0.25">
      <c r="A1" s="65" t="s">
        <v>64</v>
      </c>
      <c r="B1" s="65" t="s">
        <v>65</v>
      </c>
      <c r="C1" s="66" t="s">
        <v>503</v>
      </c>
      <c r="D1" s="66" t="s">
        <v>504</v>
      </c>
    </row>
    <row r="2" spans="1:9" x14ac:dyDescent="0.25">
      <c r="D2" s="66" t="s">
        <v>66</v>
      </c>
    </row>
    <row r="3" spans="1:9" x14ac:dyDescent="0.25">
      <c r="C3" s="66" t="s">
        <v>67</v>
      </c>
      <c r="D3" s="66" t="s">
        <v>68</v>
      </c>
    </row>
    <row r="4" spans="1:9" x14ac:dyDescent="0.25">
      <c r="E4" s="66" t="s">
        <v>78</v>
      </c>
      <c r="H4" s="66" t="s">
        <v>79</v>
      </c>
    </row>
    <row r="5" spans="1:9" x14ac:dyDescent="0.25">
      <c r="B5" s="65" t="s">
        <v>273</v>
      </c>
    </row>
    <row r="6" spans="1:9" x14ac:dyDescent="0.25">
      <c r="B6" s="65" t="s">
        <v>80</v>
      </c>
      <c r="C6" s="66" t="s">
        <v>274</v>
      </c>
      <c r="D6" s="66" t="s">
        <v>275</v>
      </c>
      <c r="E6" s="66" t="s">
        <v>276</v>
      </c>
      <c r="F6" s="66" t="s">
        <v>277</v>
      </c>
      <c r="G6" s="66" t="s">
        <v>275</v>
      </c>
      <c r="H6" s="66" t="s">
        <v>276</v>
      </c>
      <c r="I6" s="66" t="s">
        <v>277</v>
      </c>
    </row>
    <row r="7" spans="1:9" x14ac:dyDescent="0.25">
      <c r="A7" s="65">
        <v>1002</v>
      </c>
      <c r="B7" s="65" t="s">
        <v>81</v>
      </c>
      <c r="C7" s="66">
        <v>138061.51758000001</v>
      </c>
      <c r="D7" s="66">
        <v>62124.685449999997</v>
      </c>
      <c r="E7" s="66">
        <v>75536.996780000001</v>
      </c>
      <c r="F7" s="66">
        <v>399.83535000000001</v>
      </c>
      <c r="G7" s="66">
        <v>0</v>
      </c>
      <c r="H7" s="66">
        <v>0</v>
      </c>
      <c r="I7" s="66">
        <v>0</v>
      </c>
    </row>
    <row r="8" spans="1:9" x14ac:dyDescent="0.25">
      <c r="A8" s="65">
        <v>1004</v>
      </c>
      <c r="B8" s="65" t="s">
        <v>81</v>
      </c>
      <c r="C8" s="66">
        <v>38503.177889999999</v>
      </c>
      <c r="D8" s="66">
        <v>38503.177889999999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</row>
    <row r="9" spans="1:9" x14ac:dyDescent="0.25">
      <c r="A9" s="65" t="s">
        <v>82</v>
      </c>
      <c r="B9" s="65" t="s">
        <v>83</v>
      </c>
      <c r="C9" s="66">
        <v>176564.69547000001</v>
      </c>
      <c r="D9" s="66">
        <v>100627.86334</v>
      </c>
      <c r="E9" s="66">
        <v>75536.996780000001</v>
      </c>
      <c r="F9" s="66">
        <v>399.83535000000001</v>
      </c>
      <c r="G9" s="66">
        <v>0</v>
      </c>
      <c r="H9" s="66">
        <v>0</v>
      </c>
      <c r="I9" s="66">
        <v>0</v>
      </c>
    </row>
    <row r="10" spans="1:9" x14ac:dyDescent="0.25">
      <c r="A10" s="65" t="s">
        <v>82</v>
      </c>
      <c r="B10" s="65" t="s">
        <v>84</v>
      </c>
      <c r="C10" s="66">
        <v>176564.69547000001</v>
      </c>
      <c r="D10" s="66">
        <v>100627.86334</v>
      </c>
      <c r="E10" s="66">
        <v>75536.996780000001</v>
      </c>
      <c r="F10" s="66">
        <v>399.83535000000001</v>
      </c>
      <c r="G10" s="66">
        <v>0</v>
      </c>
      <c r="H10" s="66">
        <v>0</v>
      </c>
      <c r="I10" s="66">
        <v>0</v>
      </c>
    </row>
    <row r="11" spans="1:9" x14ac:dyDescent="0.25">
      <c r="A11" s="65">
        <v>1102</v>
      </c>
      <c r="B11" s="65" t="s">
        <v>81</v>
      </c>
      <c r="C11" s="66">
        <v>606.21361999999999</v>
      </c>
      <c r="D11" s="66">
        <v>0</v>
      </c>
      <c r="E11" s="66">
        <v>606.21361999999999</v>
      </c>
      <c r="F11" s="66">
        <v>0</v>
      </c>
      <c r="G11" s="66">
        <v>0</v>
      </c>
      <c r="H11" s="66">
        <v>0</v>
      </c>
      <c r="I11" s="66">
        <v>0</v>
      </c>
    </row>
    <row r="12" spans="1:9" x14ac:dyDescent="0.25">
      <c r="A12" s="65" t="s">
        <v>82</v>
      </c>
      <c r="B12" s="65" t="s">
        <v>85</v>
      </c>
      <c r="C12" s="66">
        <v>606.21361999999999</v>
      </c>
      <c r="D12" s="66">
        <v>0</v>
      </c>
      <c r="E12" s="66">
        <v>606.21361999999999</v>
      </c>
      <c r="F12" s="66">
        <v>0</v>
      </c>
      <c r="G12" s="66">
        <v>0</v>
      </c>
      <c r="H12" s="66">
        <v>0</v>
      </c>
      <c r="I12" s="66">
        <v>0</v>
      </c>
    </row>
    <row r="13" spans="1:9" x14ac:dyDescent="0.25">
      <c r="A13" s="65" t="s">
        <v>82</v>
      </c>
      <c r="B13" s="65" t="s">
        <v>86</v>
      </c>
      <c r="C13" s="66">
        <v>606.21361999999999</v>
      </c>
      <c r="D13" s="66">
        <v>0</v>
      </c>
      <c r="E13" s="66">
        <v>606.21361999999999</v>
      </c>
      <c r="F13" s="66">
        <v>0</v>
      </c>
      <c r="G13" s="66">
        <v>0</v>
      </c>
      <c r="H13" s="66">
        <v>0</v>
      </c>
      <c r="I13" s="66">
        <v>0</v>
      </c>
    </row>
    <row r="14" spans="1:9" x14ac:dyDescent="0.25">
      <c r="A14" s="65">
        <v>1200</v>
      </c>
      <c r="B14" s="65" t="s">
        <v>81</v>
      </c>
      <c r="C14" s="66">
        <v>172243.14100999999</v>
      </c>
      <c r="D14" s="66">
        <v>172243.14100999999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</row>
    <row r="15" spans="1:9" x14ac:dyDescent="0.25">
      <c r="A15" s="65" t="s">
        <v>82</v>
      </c>
      <c r="B15" s="65" t="s">
        <v>87</v>
      </c>
      <c r="C15" s="66">
        <v>172243.14100999999</v>
      </c>
      <c r="D15" s="66">
        <v>172243.14100999999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</row>
    <row r="16" spans="1:9" x14ac:dyDescent="0.25">
      <c r="A16" s="65" t="s">
        <v>82</v>
      </c>
      <c r="B16" s="65" t="s">
        <v>88</v>
      </c>
      <c r="C16" s="66">
        <v>172243.14100999999</v>
      </c>
      <c r="D16" s="66">
        <v>172243.14100999999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</row>
    <row r="17" spans="1:9" x14ac:dyDescent="0.25">
      <c r="A17" s="65">
        <v>1410</v>
      </c>
      <c r="B17" s="65" t="s">
        <v>81</v>
      </c>
      <c r="C17" s="66">
        <v>61908</v>
      </c>
      <c r="D17" s="66">
        <v>61908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</row>
    <row r="18" spans="1:9" x14ac:dyDescent="0.25">
      <c r="A18" s="65">
        <v>1415</v>
      </c>
      <c r="B18" s="65" t="s">
        <v>81</v>
      </c>
      <c r="C18" s="66">
        <v>40.60183</v>
      </c>
      <c r="D18" s="66">
        <v>40.60183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</row>
    <row r="19" spans="1:9" x14ac:dyDescent="0.25">
      <c r="A19" s="65">
        <v>1415</v>
      </c>
      <c r="B19" s="65" t="s">
        <v>89</v>
      </c>
      <c r="C19" s="66">
        <v>-42.306060000000002</v>
      </c>
      <c r="D19" s="66">
        <v>-42.306060000000002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</row>
    <row r="20" spans="1:9" x14ac:dyDescent="0.25">
      <c r="A20" s="65">
        <v>1416</v>
      </c>
      <c r="B20" s="65" t="s">
        <v>89</v>
      </c>
      <c r="C20" s="66">
        <v>-1355.9024400000001</v>
      </c>
      <c r="D20" s="66">
        <v>-1355.9024400000001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</row>
    <row r="21" spans="1:9" x14ac:dyDescent="0.25">
      <c r="A21" s="65">
        <v>1418</v>
      </c>
      <c r="B21" s="65" t="s">
        <v>81</v>
      </c>
      <c r="C21" s="66">
        <v>2384.0756700000002</v>
      </c>
      <c r="D21" s="66">
        <v>2384.0756700000002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</row>
    <row r="22" spans="1:9" x14ac:dyDescent="0.25">
      <c r="A22" s="65" t="s">
        <v>82</v>
      </c>
      <c r="B22" s="65" t="s">
        <v>90</v>
      </c>
      <c r="C22" s="66">
        <v>62934.468999999997</v>
      </c>
      <c r="D22" s="66">
        <v>62934.468999999997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</row>
    <row r="23" spans="1:9" x14ac:dyDescent="0.25">
      <c r="A23" s="65" t="s">
        <v>82</v>
      </c>
      <c r="B23" s="65" t="s">
        <v>91</v>
      </c>
      <c r="C23" s="66">
        <v>62934.468999999997</v>
      </c>
      <c r="D23" s="66">
        <v>62934.468999999997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</row>
    <row r="24" spans="1:9" x14ac:dyDescent="0.25">
      <c r="A24" s="65">
        <v>1500</v>
      </c>
      <c r="B24" s="65" t="s">
        <v>81</v>
      </c>
      <c r="C24" s="66">
        <v>77666.215339999995</v>
      </c>
      <c r="D24" s="66">
        <v>41135.057249999998</v>
      </c>
      <c r="E24" s="66">
        <v>36441.322659999998</v>
      </c>
      <c r="F24" s="66">
        <v>43.458419999999997</v>
      </c>
      <c r="G24" s="66">
        <v>0</v>
      </c>
      <c r="H24" s="66">
        <v>0</v>
      </c>
      <c r="I24" s="66">
        <v>46.377009999999999</v>
      </c>
    </row>
    <row r="25" spans="1:9" x14ac:dyDescent="0.25">
      <c r="A25" s="65">
        <v>1502</v>
      </c>
      <c r="B25" s="65" t="s">
        <v>81</v>
      </c>
      <c r="C25" s="66">
        <v>20557.007669999999</v>
      </c>
      <c r="D25" s="66">
        <v>20557.007669999999</v>
      </c>
      <c r="E25" s="66">
        <v>0</v>
      </c>
      <c r="F25" s="66">
        <v>0</v>
      </c>
      <c r="G25" s="66">
        <v>0</v>
      </c>
      <c r="H25" s="66">
        <v>0</v>
      </c>
      <c r="I25" s="66">
        <v>0</v>
      </c>
    </row>
    <row r="26" spans="1:9" x14ac:dyDescent="0.25">
      <c r="A26" s="65">
        <v>1508</v>
      </c>
      <c r="B26" s="65" t="s">
        <v>81</v>
      </c>
      <c r="C26" s="66">
        <v>777.97553000000005</v>
      </c>
      <c r="D26" s="66">
        <v>777.97553000000005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</row>
    <row r="27" spans="1:9" x14ac:dyDescent="0.25">
      <c r="A27" s="65">
        <v>1509</v>
      </c>
      <c r="B27" s="65" t="s">
        <v>89</v>
      </c>
      <c r="C27" s="66">
        <v>-1734.4864600000001</v>
      </c>
      <c r="D27" s="66">
        <v>-858.87536</v>
      </c>
      <c r="E27" s="66">
        <v>-817.36982999999998</v>
      </c>
      <c r="F27" s="66">
        <v>-2.1392600000000002</v>
      </c>
      <c r="G27" s="66">
        <v>0</v>
      </c>
      <c r="H27" s="66">
        <v>0</v>
      </c>
      <c r="I27" s="66">
        <v>-56.10201</v>
      </c>
    </row>
    <row r="28" spans="1:9" x14ac:dyDescent="0.25">
      <c r="A28" s="65" t="s">
        <v>82</v>
      </c>
      <c r="B28" s="65" t="s">
        <v>92</v>
      </c>
      <c r="C28" s="66">
        <v>97266.712079999998</v>
      </c>
      <c r="D28" s="66">
        <v>61611.165090000002</v>
      </c>
      <c r="E28" s="66">
        <v>35623.952830000002</v>
      </c>
      <c r="F28" s="66">
        <v>41.319159999999997</v>
      </c>
      <c r="G28" s="66">
        <v>0</v>
      </c>
      <c r="H28" s="66">
        <v>0</v>
      </c>
      <c r="I28" s="66">
        <v>-9.7249999999999996</v>
      </c>
    </row>
    <row r="29" spans="1:9" x14ac:dyDescent="0.25">
      <c r="A29" s="65">
        <v>1524</v>
      </c>
      <c r="B29" s="65" t="s">
        <v>81</v>
      </c>
      <c r="C29" s="66">
        <v>50000</v>
      </c>
      <c r="D29" s="66">
        <v>50000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</row>
    <row r="30" spans="1:9" x14ac:dyDescent="0.25">
      <c r="A30" s="65">
        <v>1526</v>
      </c>
      <c r="B30" s="65" t="s">
        <v>81</v>
      </c>
      <c r="C30" s="66">
        <v>1.1361600000000001</v>
      </c>
      <c r="D30" s="66">
        <v>1.1361600000000001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</row>
    <row r="31" spans="1:9" x14ac:dyDescent="0.25">
      <c r="A31" s="65">
        <v>1529</v>
      </c>
      <c r="B31" s="65" t="s">
        <v>89</v>
      </c>
      <c r="C31" s="66">
        <v>-1049.5008700000001</v>
      </c>
      <c r="D31" s="66">
        <v>-1049.5008700000001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</row>
    <row r="32" spans="1:9" x14ac:dyDescent="0.25">
      <c r="A32" s="65" t="s">
        <v>82</v>
      </c>
      <c r="B32" s="65" t="s">
        <v>93</v>
      </c>
      <c r="C32" s="66">
        <v>48951.635289999998</v>
      </c>
      <c r="D32" s="66">
        <v>48951.635289999998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</row>
    <row r="33" spans="1:9" x14ac:dyDescent="0.25">
      <c r="A33" s="65" t="s">
        <v>82</v>
      </c>
      <c r="B33" s="65" t="s">
        <v>94</v>
      </c>
      <c r="C33" s="66">
        <v>146218.34737</v>
      </c>
      <c r="D33" s="66">
        <v>110562.80038</v>
      </c>
      <c r="E33" s="66">
        <v>35623.952830000002</v>
      </c>
      <c r="F33" s="66">
        <v>41.319159999999997</v>
      </c>
      <c r="G33" s="66">
        <v>0</v>
      </c>
      <c r="H33" s="66">
        <v>0</v>
      </c>
      <c r="I33" s="66">
        <v>-9.7249999999999996</v>
      </c>
    </row>
    <row r="34" spans="1:9" x14ac:dyDescent="0.25">
      <c r="A34" s="65">
        <v>1811</v>
      </c>
      <c r="B34" s="65" t="s">
        <v>81</v>
      </c>
      <c r="C34" s="66">
        <v>13117.687</v>
      </c>
      <c r="D34" s="66">
        <v>13117.687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</row>
    <row r="35" spans="1:9" x14ac:dyDescent="0.25">
      <c r="A35" s="65">
        <v>1819</v>
      </c>
      <c r="B35" s="65" t="s">
        <v>81</v>
      </c>
      <c r="C35" s="66">
        <v>4257.4375799999998</v>
      </c>
      <c r="D35" s="66">
        <v>4257.4375799999998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</row>
    <row r="36" spans="1:9" x14ac:dyDescent="0.25">
      <c r="A36" s="65" t="s">
        <v>82</v>
      </c>
      <c r="B36" s="65" t="s">
        <v>95</v>
      </c>
      <c r="C36" s="66">
        <v>17375.12458</v>
      </c>
      <c r="D36" s="66">
        <v>17375.12458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</row>
    <row r="37" spans="1:9" x14ac:dyDescent="0.25">
      <c r="A37" s="65">
        <v>1890</v>
      </c>
      <c r="B37" s="65" t="s">
        <v>89</v>
      </c>
      <c r="C37" s="66">
        <v>-1475.5302999999999</v>
      </c>
      <c r="D37" s="66">
        <v>-1475.5302999999999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</row>
    <row r="38" spans="1:9" x14ac:dyDescent="0.25">
      <c r="A38" s="65" t="s">
        <v>82</v>
      </c>
      <c r="B38" s="65" t="s">
        <v>96</v>
      </c>
      <c r="C38" s="66">
        <v>-1475.5302999999999</v>
      </c>
      <c r="D38" s="66">
        <v>-1475.5302999999999</v>
      </c>
      <c r="E38" s="66">
        <v>0</v>
      </c>
      <c r="F38" s="66">
        <v>0</v>
      </c>
      <c r="G38" s="66">
        <v>0</v>
      </c>
      <c r="H38" s="66">
        <v>0</v>
      </c>
      <c r="I38" s="66">
        <v>0</v>
      </c>
    </row>
    <row r="39" spans="1:9" x14ac:dyDescent="0.25">
      <c r="A39" s="65" t="s">
        <v>82</v>
      </c>
      <c r="B39" s="65" t="s">
        <v>97</v>
      </c>
      <c r="C39" s="66">
        <v>15899.594279999999</v>
      </c>
      <c r="D39" s="66">
        <v>15899.594279999999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</row>
    <row r="40" spans="1:9" x14ac:dyDescent="0.25">
      <c r="A40" s="65" t="s">
        <v>82</v>
      </c>
      <c r="B40" s="65" t="s">
        <v>98</v>
      </c>
      <c r="C40" s="66">
        <v>574466.46074999997</v>
      </c>
      <c r="D40" s="66">
        <v>462267.86800999998</v>
      </c>
      <c r="E40" s="66">
        <v>111767.16323000001</v>
      </c>
      <c r="F40" s="66">
        <v>441.15451000000002</v>
      </c>
      <c r="G40" s="66">
        <v>0</v>
      </c>
      <c r="H40" s="66">
        <v>0</v>
      </c>
      <c r="I40" s="66">
        <v>-9.7249999999999996</v>
      </c>
    </row>
    <row r="41" spans="1:9" x14ac:dyDescent="0.25">
      <c r="A41" s="65">
        <v>2063</v>
      </c>
      <c r="B41" s="65" t="s">
        <v>81</v>
      </c>
      <c r="C41" s="66">
        <v>3264489.4719699998</v>
      </c>
      <c r="D41" s="66">
        <v>689410.45116000006</v>
      </c>
      <c r="E41" s="66">
        <v>2575079.0208100001</v>
      </c>
      <c r="F41" s="66">
        <v>0</v>
      </c>
      <c r="G41" s="66">
        <v>0</v>
      </c>
      <c r="H41" s="66">
        <v>0</v>
      </c>
      <c r="I41" s="66">
        <v>0</v>
      </c>
    </row>
    <row r="42" spans="1:9" x14ac:dyDescent="0.25">
      <c r="A42" s="65">
        <v>2066</v>
      </c>
      <c r="B42" s="65" t="s">
        <v>89</v>
      </c>
      <c r="C42" s="66">
        <v>-240.38381999999999</v>
      </c>
      <c r="D42" s="66">
        <v>-240.38381999999999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</row>
    <row r="43" spans="1:9" x14ac:dyDescent="0.25">
      <c r="A43" s="65">
        <v>2068</v>
      </c>
      <c r="B43" s="65" t="s">
        <v>81</v>
      </c>
      <c r="C43" s="66">
        <v>41557.7353</v>
      </c>
      <c r="D43" s="66">
        <v>13645.035980000001</v>
      </c>
      <c r="E43" s="66">
        <v>27912.69932</v>
      </c>
      <c r="F43" s="66">
        <v>0</v>
      </c>
      <c r="G43" s="66">
        <v>0</v>
      </c>
      <c r="H43" s="66">
        <v>0</v>
      </c>
      <c r="I43" s="66">
        <v>0</v>
      </c>
    </row>
    <row r="44" spans="1:9" x14ac:dyDescent="0.25">
      <c r="A44" s="65">
        <v>2069</v>
      </c>
      <c r="B44" s="65" t="s">
        <v>89</v>
      </c>
      <c r="C44" s="66">
        <v>-344309.19108000002</v>
      </c>
      <c r="D44" s="66">
        <v>-129946.92380999999</v>
      </c>
      <c r="E44" s="66">
        <v>-214362.26727000001</v>
      </c>
      <c r="F44" s="66">
        <v>0</v>
      </c>
      <c r="G44" s="66">
        <v>0</v>
      </c>
      <c r="H44" s="66">
        <v>0</v>
      </c>
      <c r="I44" s="66">
        <v>0</v>
      </c>
    </row>
    <row r="45" spans="1:9" x14ac:dyDescent="0.25">
      <c r="A45" s="65" t="s">
        <v>82</v>
      </c>
      <c r="B45" s="65" t="s">
        <v>99</v>
      </c>
      <c r="C45" s="66">
        <v>2961497.6323699998</v>
      </c>
      <c r="D45" s="66">
        <v>572868.17951000005</v>
      </c>
      <c r="E45" s="66">
        <v>2388629.4528600001</v>
      </c>
      <c r="F45" s="66">
        <v>0</v>
      </c>
      <c r="G45" s="66">
        <v>0</v>
      </c>
      <c r="H45" s="66">
        <v>0</v>
      </c>
      <c r="I45" s="66">
        <v>0</v>
      </c>
    </row>
    <row r="46" spans="1:9" x14ac:dyDescent="0.25">
      <c r="A46" s="65">
        <v>2071</v>
      </c>
      <c r="B46" s="65" t="s">
        <v>81</v>
      </c>
      <c r="C46" s="66">
        <v>387.88612000000001</v>
      </c>
      <c r="D46" s="66">
        <v>387.88612000000001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</row>
    <row r="47" spans="1:9" x14ac:dyDescent="0.25">
      <c r="A47" s="65">
        <v>2078</v>
      </c>
      <c r="B47" s="65" t="s">
        <v>81</v>
      </c>
      <c r="C47" s="66">
        <v>4.5256600000000002</v>
      </c>
      <c r="D47" s="66">
        <v>4.5256600000000002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</row>
    <row r="48" spans="1:9" x14ac:dyDescent="0.25">
      <c r="A48" s="65">
        <v>2079</v>
      </c>
      <c r="B48" s="65" t="s">
        <v>89</v>
      </c>
      <c r="C48" s="66">
        <v>-4.5676699999999997</v>
      </c>
      <c r="D48" s="66">
        <v>-4.5676699999999997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</row>
    <row r="49" spans="1:9" x14ac:dyDescent="0.25">
      <c r="A49" s="65" t="s">
        <v>82</v>
      </c>
      <c r="B49" s="65" t="s">
        <v>100</v>
      </c>
      <c r="C49" s="66">
        <v>387.84411</v>
      </c>
      <c r="D49" s="66">
        <v>387.84411</v>
      </c>
      <c r="E49" s="66">
        <v>0</v>
      </c>
      <c r="F49" s="66">
        <v>0</v>
      </c>
      <c r="G49" s="66">
        <v>0</v>
      </c>
      <c r="H49" s="66">
        <v>0</v>
      </c>
      <c r="I49" s="66">
        <v>0</v>
      </c>
    </row>
    <row r="50" spans="1:9" x14ac:dyDescent="0.25">
      <c r="A50" s="65">
        <v>2083</v>
      </c>
      <c r="B50" s="65" t="s">
        <v>81</v>
      </c>
      <c r="C50" s="66">
        <v>94428.995070000004</v>
      </c>
      <c r="D50" s="66">
        <v>94428.995070000004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</row>
    <row r="51" spans="1:9" x14ac:dyDescent="0.25">
      <c r="A51" s="65">
        <v>2086</v>
      </c>
      <c r="B51" s="65" t="s">
        <v>89</v>
      </c>
      <c r="C51" s="66">
        <v>-54.86365</v>
      </c>
      <c r="D51" s="66">
        <v>-54.86365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</row>
    <row r="52" spans="1:9" x14ac:dyDescent="0.25">
      <c r="C52" s="66">
        <v>0</v>
      </c>
      <c r="D52" s="66">
        <v>0</v>
      </c>
      <c r="E52" s="66">
        <v>0</v>
      </c>
      <c r="F52" s="66">
        <v>0</v>
      </c>
      <c r="G52" s="66">
        <v>0</v>
      </c>
      <c r="H52" s="66">
        <v>0</v>
      </c>
      <c r="I52" s="66" t="e">
        <v>#VALUE!</v>
      </c>
    </row>
    <row r="53" spans="1:9" x14ac:dyDescent="0.25">
      <c r="A53" s="65" t="s">
        <v>505</v>
      </c>
      <c r="B53" s="65">
        <v>31</v>
      </c>
      <c r="C53" s="66">
        <v>0</v>
      </c>
      <c r="D53" s="66">
        <v>0</v>
      </c>
      <c r="E53" s="66">
        <v>0</v>
      </c>
      <c r="F53" s="66">
        <v>0</v>
      </c>
      <c r="G53" s="66">
        <v>0</v>
      </c>
      <c r="H53" s="66">
        <v>0</v>
      </c>
      <c r="I53" s="66" t="e">
        <v>#VALUE!</v>
      </c>
    </row>
    <row r="54" spans="1:9" x14ac:dyDescent="0.25">
      <c r="A54" s="65">
        <v>2088</v>
      </c>
      <c r="B54" s="65" t="s">
        <v>81</v>
      </c>
      <c r="C54" s="66">
        <v>1637.6466800000001</v>
      </c>
      <c r="D54" s="66">
        <v>1637.6466800000001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</row>
    <row r="55" spans="1:9" x14ac:dyDescent="0.25">
      <c r="A55" s="65">
        <v>2089</v>
      </c>
      <c r="B55" s="65" t="s">
        <v>89</v>
      </c>
      <c r="C55" s="66">
        <v>-2793.3949499999999</v>
      </c>
      <c r="D55" s="66">
        <v>-2793.3949499999999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</row>
    <row r="56" spans="1:9" x14ac:dyDescent="0.25">
      <c r="A56" s="65" t="s">
        <v>82</v>
      </c>
      <c r="B56" s="65" t="s">
        <v>101</v>
      </c>
      <c r="C56" s="66">
        <v>93218.383149999994</v>
      </c>
      <c r="D56" s="66">
        <v>93218.383149999994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</row>
    <row r="57" spans="1:9" x14ac:dyDescent="0.25">
      <c r="A57" s="65" t="s">
        <v>82</v>
      </c>
      <c r="B57" s="65" t="s">
        <v>102</v>
      </c>
      <c r="C57" s="66">
        <v>3055103.8596299998</v>
      </c>
      <c r="D57" s="66">
        <v>666474.40677</v>
      </c>
      <c r="E57" s="66">
        <v>2388629.4528600001</v>
      </c>
      <c r="F57" s="66">
        <v>0</v>
      </c>
      <c r="G57" s="66">
        <v>0</v>
      </c>
      <c r="H57" s="66">
        <v>0</v>
      </c>
      <c r="I57" s="66">
        <v>0</v>
      </c>
    </row>
    <row r="58" spans="1:9" x14ac:dyDescent="0.25">
      <c r="A58" s="65">
        <v>2203</v>
      </c>
      <c r="B58" s="65" t="s">
        <v>81</v>
      </c>
      <c r="C58" s="66">
        <v>44612.85194</v>
      </c>
      <c r="D58" s="66">
        <v>44555.962200000002</v>
      </c>
      <c r="E58" s="66">
        <v>56.889740000000003</v>
      </c>
      <c r="F58" s="66">
        <v>0</v>
      </c>
      <c r="G58" s="66">
        <v>0</v>
      </c>
      <c r="H58" s="66">
        <v>0</v>
      </c>
      <c r="I58" s="66">
        <v>0</v>
      </c>
    </row>
    <row r="59" spans="1:9" x14ac:dyDescent="0.25">
      <c r="A59" s="65">
        <v>2206</v>
      </c>
      <c r="B59" s="65" t="s">
        <v>89</v>
      </c>
      <c r="C59" s="66">
        <v>-701.02809000000002</v>
      </c>
      <c r="D59" s="66">
        <v>-701.02809000000002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</row>
    <row r="60" spans="1:9" x14ac:dyDescent="0.25">
      <c r="A60" s="65">
        <v>2208</v>
      </c>
      <c r="B60" s="65" t="s">
        <v>81</v>
      </c>
      <c r="C60" s="66">
        <v>1073.10104</v>
      </c>
      <c r="D60" s="66">
        <v>1073.10104</v>
      </c>
      <c r="E60" s="66">
        <v>0</v>
      </c>
      <c r="F60" s="66">
        <v>0</v>
      </c>
      <c r="G60" s="66">
        <v>0</v>
      </c>
      <c r="H60" s="66">
        <v>0</v>
      </c>
      <c r="I60" s="66">
        <v>0</v>
      </c>
    </row>
    <row r="61" spans="1:9" x14ac:dyDescent="0.25">
      <c r="A61" s="65">
        <v>2209</v>
      </c>
      <c r="B61" s="65" t="s">
        <v>89</v>
      </c>
      <c r="C61" s="66">
        <v>-536.41313000000002</v>
      </c>
      <c r="D61" s="66">
        <v>-479.52339000000001</v>
      </c>
      <c r="E61" s="66">
        <v>-56.889740000000003</v>
      </c>
      <c r="F61" s="66">
        <v>0</v>
      </c>
      <c r="G61" s="66">
        <v>0</v>
      </c>
      <c r="H61" s="66">
        <v>0</v>
      </c>
      <c r="I61" s="66">
        <v>0</v>
      </c>
    </row>
    <row r="62" spans="1:9" x14ac:dyDescent="0.25">
      <c r="A62" s="65" t="s">
        <v>82</v>
      </c>
      <c r="B62" s="65" t="s">
        <v>103</v>
      </c>
      <c r="C62" s="66">
        <v>44448.511760000001</v>
      </c>
      <c r="D62" s="66">
        <v>44448.511760000001</v>
      </c>
      <c r="E62" s="66">
        <v>0</v>
      </c>
      <c r="F62" s="66">
        <v>0</v>
      </c>
      <c r="G62" s="66">
        <v>0</v>
      </c>
      <c r="H62" s="66">
        <v>0</v>
      </c>
      <c r="I62" s="66">
        <v>0</v>
      </c>
    </row>
    <row r="63" spans="1:9" x14ac:dyDescent="0.25">
      <c r="A63" s="65">
        <v>2233</v>
      </c>
      <c r="B63" s="65" t="s">
        <v>81</v>
      </c>
      <c r="C63" s="66">
        <v>6640.5390299999999</v>
      </c>
      <c r="D63" s="66">
        <v>6640.5390299999999</v>
      </c>
      <c r="E63" s="66">
        <v>0</v>
      </c>
      <c r="F63" s="66">
        <v>0</v>
      </c>
      <c r="G63" s="66">
        <v>0</v>
      </c>
      <c r="H63" s="66">
        <v>0</v>
      </c>
      <c r="I63" s="66">
        <v>0</v>
      </c>
    </row>
    <row r="64" spans="1:9" x14ac:dyDescent="0.25">
      <c r="A64" s="65">
        <v>2236</v>
      </c>
      <c r="B64" s="65" t="s">
        <v>89</v>
      </c>
      <c r="C64" s="66">
        <v>-100.42332</v>
      </c>
      <c r="D64" s="66">
        <v>-100.42332</v>
      </c>
      <c r="E64" s="66">
        <v>0</v>
      </c>
      <c r="F64" s="66">
        <v>0</v>
      </c>
      <c r="G64" s="66">
        <v>0</v>
      </c>
      <c r="H64" s="66">
        <v>0</v>
      </c>
      <c r="I64" s="66">
        <v>0</v>
      </c>
    </row>
    <row r="65" spans="1:9" x14ac:dyDescent="0.25">
      <c r="A65" s="65">
        <v>2238</v>
      </c>
      <c r="B65" s="65" t="s">
        <v>81</v>
      </c>
      <c r="C65" s="66">
        <v>122.5848</v>
      </c>
      <c r="D65" s="66">
        <v>122.5848</v>
      </c>
      <c r="E65" s="66">
        <v>0</v>
      </c>
      <c r="F65" s="66">
        <v>0</v>
      </c>
      <c r="G65" s="66">
        <v>0</v>
      </c>
      <c r="H65" s="66">
        <v>0</v>
      </c>
      <c r="I65" s="66">
        <v>0</v>
      </c>
    </row>
    <row r="66" spans="1:9" x14ac:dyDescent="0.25">
      <c r="A66" s="65">
        <v>2239</v>
      </c>
      <c r="B66" s="65" t="s">
        <v>89</v>
      </c>
      <c r="C66" s="66">
        <v>-3.0933899999999999</v>
      </c>
      <c r="D66" s="66">
        <v>-3.0933899999999999</v>
      </c>
      <c r="E66" s="66">
        <v>0</v>
      </c>
      <c r="F66" s="66">
        <v>0</v>
      </c>
      <c r="G66" s="66">
        <v>0</v>
      </c>
      <c r="H66" s="66">
        <v>0</v>
      </c>
      <c r="I66" s="66">
        <v>0</v>
      </c>
    </row>
    <row r="67" spans="1:9" x14ac:dyDescent="0.25">
      <c r="A67" s="65" t="s">
        <v>82</v>
      </c>
      <c r="B67" s="65" t="s">
        <v>104</v>
      </c>
      <c r="C67" s="66">
        <v>6659.6071199999997</v>
      </c>
      <c r="D67" s="66">
        <v>6659.6071199999997</v>
      </c>
      <c r="E67" s="66">
        <v>0</v>
      </c>
      <c r="F67" s="66">
        <v>0</v>
      </c>
      <c r="G67" s="66">
        <v>0</v>
      </c>
      <c r="H67" s="66">
        <v>0</v>
      </c>
      <c r="I67" s="66">
        <v>0</v>
      </c>
    </row>
    <row r="68" spans="1:9" x14ac:dyDescent="0.25">
      <c r="A68" s="65" t="s">
        <v>82</v>
      </c>
      <c r="B68" s="65" t="s">
        <v>105</v>
      </c>
      <c r="C68" s="66">
        <v>51108.118880000002</v>
      </c>
      <c r="D68" s="66">
        <v>51108.118880000002</v>
      </c>
      <c r="E68" s="66">
        <v>0</v>
      </c>
      <c r="F68" s="66">
        <v>0</v>
      </c>
      <c r="G68" s="66">
        <v>0</v>
      </c>
      <c r="H68" s="66">
        <v>0</v>
      </c>
      <c r="I68" s="66">
        <v>0</v>
      </c>
    </row>
    <row r="69" spans="1:9" x14ac:dyDescent="0.25">
      <c r="A69" s="65">
        <v>2600</v>
      </c>
      <c r="B69" s="65" t="s">
        <v>81</v>
      </c>
      <c r="C69" s="66">
        <v>13463.8966</v>
      </c>
      <c r="D69" s="66">
        <v>13463.8966</v>
      </c>
      <c r="E69" s="66">
        <v>0</v>
      </c>
      <c r="F69" s="66">
        <v>0</v>
      </c>
      <c r="G69" s="66">
        <v>0</v>
      </c>
      <c r="H69" s="66">
        <v>0</v>
      </c>
      <c r="I69" s="66">
        <v>0</v>
      </c>
    </row>
    <row r="70" spans="1:9" x14ac:dyDescent="0.25">
      <c r="A70" s="65">
        <v>2607</v>
      </c>
      <c r="B70" s="65" t="s">
        <v>81</v>
      </c>
      <c r="C70" s="66">
        <v>208.63852</v>
      </c>
      <c r="D70" s="66">
        <v>208.63852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</row>
    <row r="71" spans="1:9" x14ac:dyDescent="0.25">
      <c r="A71" s="65">
        <v>2609</v>
      </c>
      <c r="B71" s="65" t="s">
        <v>89</v>
      </c>
      <c r="C71" s="66">
        <v>-125.25617</v>
      </c>
      <c r="D71" s="66">
        <v>-125.25617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</row>
    <row r="72" spans="1:9" x14ac:dyDescent="0.25">
      <c r="A72" s="65" t="s">
        <v>82</v>
      </c>
      <c r="B72" s="65" t="s">
        <v>106</v>
      </c>
      <c r="C72" s="66">
        <v>13547.27895</v>
      </c>
      <c r="D72" s="66">
        <v>13547.27895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</row>
    <row r="73" spans="1:9" x14ac:dyDescent="0.25">
      <c r="A73" s="65">
        <v>2620</v>
      </c>
      <c r="B73" s="65" t="s">
        <v>81</v>
      </c>
      <c r="C73" s="66">
        <v>6871.2422200000001</v>
      </c>
      <c r="D73" s="66">
        <v>6871.2422200000001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</row>
    <row r="74" spans="1:9" x14ac:dyDescent="0.25">
      <c r="A74" s="65">
        <v>2627</v>
      </c>
      <c r="B74" s="65" t="s">
        <v>81</v>
      </c>
      <c r="C74" s="66">
        <v>4.8299200000000004</v>
      </c>
      <c r="D74" s="66">
        <v>4.8299200000000004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</row>
    <row r="75" spans="1:9" x14ac:dyDescent="0.25">
      <c r="A75" s="65">
        <v>2629</v>
      </c>
      <c r="B75" s="65" t="s">
        <v>89</v>
      </c>
      <c r="C75" s="66">
        <v>-216.98535000000001</v>
      </c>
      <c r="D75" s="66">
        <v>-216.98535000000001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</row>
    <row r="76" spans="1:9" x14ac:dyDescent="0.25">
      <c r="A76" s="65" t="s">
        <v>82</v>
      </c>
      <c r="B76" s="65" t="s">
        <v>107</v>
      </c>
      <c r="C76" s="66">
        <v>6659.0867900000003</v>
      </c>
      <c r="D76" s="66">
        <v>6659.0867900000003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</row>
    <row r="77" spans="1:9" x14ac:dyDescent="0.25">
      <c r="A77" s="65" t="s">
        <v>82</v>
      </c>
      <c r="B77" s="65" t="s">
        <v>108</v>
      </c>
      <c r="C77" s="66">
        <v>20206.365740000001</v>
      </c>
      <c r="D77" s="66">
        <v>20206.365740000001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</row>
    <row r="78" spans="1:9" x14ac:dyDescent="0.25">
      <c r="A78" s="65">
        <v>2809</v>
      </c>
      <c r="B78" s="65" t="s">
        <v>81</v>
      </c>
      <c r="C78" s="66">
        <v>518.01759000000004</v>
      </c>
      <c r="D78" s="66">
        <v>7</v>
      </c>
      <c r="E78" s="66">
        <v>511.01758999999998</v>
      </c>
      <c r="F78" s="66">
        <v>0</v>
      </c>
      <c r="G78" s="66">
        <v>0</v>
      </c>
      <c r="H78" s="66">
        <v>0</v>
      </c>
      <c r="I78" s="66">
        <v>0</v>
      </c>
    </row>
    <row r="79" spans="1:9" x14ac:dyDescent="0.25">
      <c r="A79" s="65" t="s">
        <v>82</v>
      </c>
      <c r="B79" s="65" t="s">
        <v>109</v>
      </c>
      <c r="C79" s="66">
        <v>518.01759000000004</v>
      </c>
      <c r="D79" s="66">
        <v>7</v>
      </c>
      <c r="E79" s="66">
        <v>511.01758999999998</v>
      </c>
      <c r="F79" s="66">
        <v>0</v>
      </c>
      <c r="G79" s="66">
        <v>0</v>
      </c>
      <c r="H79" s="66">
        <v>0</v>
      </c>
      <c r="I79" s="66">
        <v>0</v>
      </c>
    </row>
    <row r="80" spans="1:9" x14ac:dyDescent="0.25">
      <c r="A80" s="65">
        <v>2890</v>
      </c>
      <c r="B80" s="65" t="s">
        <v>89</v>
      </c>
      <c r="C80" s="66">
        <v>-41.567439999999998</v>
      </c>
      <c r="D80" s="66">
        <v>0</v>
      </c>
      <c r="E80" s="66">
        <v>-41.567439999999998</v>
      </c>
      <c r="F80" s="66">
        <v>0</v>
      </c>
      <c r="G80" s="66">
        <v>0</v>
      </c>
      <c r="H80" s="66">
        <v>0</v>
      </c>
      <c r="I80" s="66">
        <v>0</v>
      </c>
    </row>
    <row r="81" spans="1:9" x14ac:dyDescent="0.25">
      <c r="A81" s="65" t="s">
        <v>82</v>
      </c>
      <c r="B81" s="65" t="s">
        <v>264</v>
      </c>
      <c r="C81" s="66">
        <v>-41.567439999999998</v>
      </c>
      <c r="D81" s="66">
        <v>0</v>
      </c>
      <c r="E81" s="66">
        <v>-41.567439999999998</v>
      </c>
      <c r="F81" s="66">
        <v>0</v>
      </c>
      <c r="G81" s="66">
        <v>0</v>
      </c>
      <c r="H81" s="66">
        <v>0</v>
      </c>
      <c r="I81" s="66">
        <v>0</v>
      </c>
    </row>
    <row r="82" spans="1:9" x14ac:dyDescent="0.25">
      <c r="A82" s="65" t="s">
        <v>82</v>
      </c>
      <c r="B82" s="65" t="s">
        <v>110</v>
      </c>
      <c r="C82" s="66">
        <v>476.45015000000001</v>
      </c>
      <c r="D82" s="66">
        <v>7</v>
      </c>
      <c r="E82" s="66">
        <v>469.45015000000001</v>
      </c>
      <c r="F82" s="66">
        <v>0</v>
      </c>
      <c r="G82" s="66">
        <v>0</v>
      </c>
      <c r="H82" s="66">
        <v>0</v>
      </c>
      <c r="I82" s="66">
        <v>0</v>
      </c>
    </row>
    <row r="83" spans="1:9" x14ac:dyDescent="0.25">
      <c r="A83" s="65">
        <v>2924</v>
      </c>
      <c r="B83" s="65" t="s">
        <v>81</v>
      </c>
      <c r="C83" s="66">
        <v>10119.50085</v>
      </c>
      <c r="D83" s="66">
        <v>9696.1484999999993</v>
      </c>
      <c r="E83" s="66">
        <v>423.35235</v>
      </c>
      <c r="F83" s="66">
        <v>0</v>
      </c>
      <c r="G83" s="66">
        <v>0</v>
      </c>
      <c r="H83" s="66">
        <v>0</v>
      </c>
      <c r="I83" s="66">
        <v>0</v>
      </c>
    </row>
    <row r="84" spans="1:9" x14ac:dyDescent="0.25">
      <c r="A84" s="65" t="s">
        <v>82</v>
      </c>
      <c r="B84" s="65" t="s">
        <v>111</v>
      </c>
      <c r="C84" s="66">
        <v>10119.50085</v>
      </c>
      <c r="D84" s="66">
        <v>9696.1484999999993</v>
      </c>
      <c r="E84" s="66">
        <v>423.35235</v>
      </c>
      <c r="F84" s="66">
        <v>0</v>
      </c>
      <c r="G84" s="66">
        <v>0</v>
      </c>
      <c r="H84" s="66">
        <v>0</v>
      </c>
      <c r="I84" s="66">
        <v>0</v>
      </c>
    </row>
    <row r="85" spans="1:9" x14ac:dyDescent="0.25">
      <c r="A85" s="65" t="s">
        <v>82</v>
      </c>
      <c r="B85" s="65" t="s">
        <v>112</v>
      </c>
      <c r="C85" s="66">
        <v>10119.50085</v>
      </c>
      <c r="D85" s="66">
        <v>9696.1484999999993</v>
      </c>
      <c r="E85" s="66">
        <v>423.35235</v>
      </c>
      <c r="F85" s="66">
        <v>0</v>
      </c>
      <c r="G85" s="66">
        <v>0</v>
      </c>
      <c r="H85" s="66">
        <v>0</v>
      </c>
      <c r="I85" s="66">
        <v>0</v>
      </c>
    </row>
    <row r="86" spans="1:9" x14ac:dyDescent="0.25">
      <c r="A86" s="65" t="s">
        <v>82</v>
      </c>
      <c r="B86" s="65" t="s">
        <v>113</v>
      </c>
      <c r="C86" s="66">
        <v>3137014.29525</v>
      </c>
      <c r="D86" s="66">
        <v>747492.03989000001</v>
      </c>
      <c r="E86" s="66">
        <v>2389522.2553599998</v>
      </c>
      <c r="F86" s="66">
        <v>0</v>
      </c>
      <c r="G86" s="66">
        <v>0</v>
      </c>
      <c r="H86" s="66">
        <v>0</v>
      </c>
      <c r="I86" s="66">
        <v>0</v>
      </c>
    </row>
    <row r="87" spans="1:9" x14ac:dyDescent="0.25">
      <c r="A87" s="65">
        <v>3043</v>
      </c>
      <c r="B87" s="65" t="s">
        <v>81</v>
      </c>
      <c r="C87" s="66">
        <v>274.78325000000001</v>
      </c>
      <c r="D87" s="66">
        <v>274.78325000000001</v>
      </c>
      <c r="E87" s="66">
        <v>0</v>
      </c>
      <c r="F87" s="66">
        <v>0</v>
      </c>
      <c r="G87" s="66">
        <v>0</v>
      </c>
      <c r="H87" s="66">
        <v>0</v>
      </c>
      <c r="I87" s="66">
        <v>0</v>
      </c>
    </row>
    <row r="88" spans="1:9" x14ac:dyDescent="0.25">
      <c r="A88" s="65" t="s">
        <v>82</v>
      </c>
      <c r="B88" s="65" t="s">
        <v>114</v>
      </c>
      <c r="C88" s="66">
        <v>274.78325000000001</v>
      </c>
      <c r="D88" s="66">
        <v>274.78325000000001</v>
      </c>
      <c r="E88" s="66">
        <v>0</v>
      </c>
      <c r="F88" s="66">
        <v>0</v>
      </c>
      <c r="G88" s="66">
        <v>0</v>
      </c>
      <c r="H88" s="66">
        <v>0</v>
      </c>
      <c r="I88" s="66">
        <v>0</v>
      </c>
    </row>
    <row r="89" spans="1:9" x14ac:dyDescent="0.25">
      <c r="A89" s="65" t="s">
        <v>82</v>
      </c>
      <c r="B89" s="65" t="s">
        <v>115</v>
      </c>
      <c r="C89" s="66">
        <v>274.78325000000001</v>
      </c>
      <c r="D89" s="66">
        <v>274.78325000000001</v>
      </c>
      <c r="E89" s="66">
        <v>0</v>
      </c>
      <c r="F89" s="66">
        <v>0</v>
      </c>
      <c r="G89" s="66">
        <v>0</v>
      </c>
      <c r="H89" s="66">
        <v>0</v>
      </c>
      <c r="I89" s="66">
        <v>0</v>
      </c>
    </row>
    <row r="90" spans="1:9" x14ac:dyDescent="0.25">
      <c r="A90" s="65">
        <v>3103</v>
      </c>
      <c r="B90" s="65" t="s">
        <v>81</v>
      </c>
      <c r="C90" s="66">
        <v>784</v>
      </c>
      <c r="D90" s="66">
        <v>784</v>
      </c>
      <c r="E90" s="66">
        <v>0</v>
      </c>
      <c r="F90" s="66">
        <v>0</v>
      </c>
      <c r="G90" s="66">
        <v>0</v>
      </c>
      <c r="H90" s="66">
        <v>0</v>
      </c>
      <c r="I90" s="66">
        <v>0</v>
      </c>
    </row>
    <row r="91" spans="1:9" x14ac:dyDescent="0.25">
      <c r="A91" s="65">
        <v>3107</v>
      </c>
      <c r="B91" s="65" t="s">
        <v>89</v>
      </c>
      <c r="C91" s="66">
        <v>-784</v>
      </c>
      <c r="D91" s="66">
        <v>-784</v>
      </c>
      <c r="E91" s="66">
        <v>0</v>
      </c>
      <c r="F91" s="66">
        <v>0</v>
      </c>
      <c r="G91" s="66">
        <v>0</v>
      </c>
      <c r="H91" s="66">
        <v>0</v>
      </c>
      <c r="I91" s="66">
        <v>0</v>
      </c>
    </row>
    <row r="92" spans="1:9" x14ac:dyDescent="0.25">
      <c r="A92" s="65" t="s">
        <v>82</v>
      </c>
      <c r="B92" s="65" t="s">
        <v>116</v>
      </c>
      <c r="C92" s="66">
        <v>0</v>
      </c>
      <c r="D92" s="66">
        <v>0</v>
      </c>
      <c r="E92" s="66">
        <v>0</v>
      </c>
      <c r="F92" s="66">
        <v>0</v>
      </c>
      <c r="G92" s="66">
        <v>0</v>
      </c>
      <c r="H92" s="66">
        <v>0</v>
      </c>
      <c r="I92" s="66">
        <v>0</v>
      </c>
    </row>
    <row r="93" spans="1:9" x14ac:dyDescent="0.25">
      <c r="A93" s="65" t="s">
        <v>82</v>
      </c>
      <c r="B93" s="65" t="s">
        <v>117</v>
      </c>
      <c r="C93" s="66">
        <v>0</v>
      </c>
      <c r="D93" s="66">
        <v>0</v>
      </c>
      <c r="E93" s="66">
        <v>0</v>
      </c>
      <c r="F93" s="66">
        <v>0</v>
      </c>
      <c r="G93" s="66">
        <v>0</v>
      </c>
      <c r="H93" s="66">
        <v>0</v>
      </c>
      <c r="I93" s="66">
        <v>0</v>
      </c>
    </row>
    <row r="94" spans="1:9" x14ac:dyDescent="0.25">
      <c r="A94" s="65">
        <v>3402</v>
      </c>
      <c r="B94" s="65" t="s">
        <v>81</v>
      </c>
      <c r="C94" s="66">
        <v>232.3467</v>
      </c>
      <c r="D94" s="66">
        <v>232.3467</v>
      </c>
      <c r="E94" s="66">
        <v>0</v>
      </c>
      <c r="F94" s="66">
        <v>0</v>
      </c>
      <c r="G94" s="66">
        <v>0</v>
      </c>
      <c r="H94" s="66">
        <v>0</v>
      </c>
      <c r="I94" s="66">
        <v>0</v>
      </c>
    </row>
    <row r="95" spans="1:9" x14ac:dyDescent="0.25">
      <c r="A95" s="65" t="s">
        <v>82</v>
      </c>
      <c r="B95" s="65" t="s">
        <v>118</v>
      </c>
      <c r="C95" s="66">
        <v>232.3467</v>
      </c>
      <c r="D95" s="66">
        <v>232.3467</v>
      </c>
      <c r="E95" s="66">
        <v>0</v>
      </c>
      <c r="F95" s="66">
        <v>0</v>
      </c>
      <c r="G95" s="66">
        <v>0</v>
      </c>
      <c r="H95" s="66">
        <v>0</v>
      </c>
      <c r="I95" s="66">
        <v>0</v>
      </c>
    </row>
    <row r="96" spans="1:9" x14ac:dyDescent="0.25">
      <c r="A96" s="65" t="s">
        <v>82</v>
      </c>
      <c r="B96" s="65" t="s">
        <v>119</v>
      </c>
      <c r="C96" s="66">
        <v>232.3467</v>
      </c>
      <c r="D96" s="66">
        <v>232.3467</v>
      </c>
      <c r="E96" s="66">
        <v>0</v>
      </c>
      <c r="F96" s="66">
        <v>0</v>
      </c>
      <c r="G96" s="66">
        <v>0</v>
      </c>
      <c r="H96" s="66">
        <v>0</v>
      </c>
      <c r="I96" s="66">
        <v>0</v>
      </c>
    </row>
    <row r="97" spans="1:9" x14ac:dyDescent="0.25">
      <c r="A97" s="65">
        <v>3500</v>
      </c>
      <c r="B97" s="65" t="s">
        <v>81</v>
      </c>
      <c r="C97" s="66">
        <v>7113.4181900000003</v>
      </c>
      <c r="D97" s="66">
        <v>7113.4181900000003</v>
      </c>
      <c r="E97" s="66">
        <v>0</v>
      </c>
      <c r="F97" s="66">
        <v>0</v>
      </c>
      <c r="G97" s="66">
        <v>0</v>
      </c>
      <c r="H97" s="66">
        <v>0</v>
      </c>
      <c r="I97" s="66">
        <v>0</v>
      </c>
    </row>
    <row r="98" spans="1:9" x14ac:dyDescent="0.25">
      <c r="A98" s="65" t="s">
        <v>82</v>
      </c>
      <c r="B98" s="65" t="s">
        <v>120</v>
      </c>
      <c r="C98" s="66">
        <v>7113.4181900000003</v>
      </c>
      <c r="D98" s="66">
        <v>7113.4181900000003</v>
      </c>
      <c r="E98" s="66">
        <v>0</v>
      </c>
      <c r="F98" s="66">
        <v>0</v>
      </c>
      <c r="G98" s="66">
        <v>0</v>
      </c>
      <c r="H98" s="66">
        <v>0</v>
      </c>
      <c r="I98" s="66">
        <v>0</v>
      </c>
    </row>
    <row r="99" spans="1:9" x14ac:dyDescent="0.25">
      <c r="A99" s="65">
        <v>3510</v>
      </c>
      <c r="B99" s="65" t="s">
        <v>81</v>
      </c>
      <c r="C99" s="66">
        <v>768.78407000000004</v>
      </c>
      <c r="D99" s="66">
        <v>768.78407000000004</v>
      </c>
      <c r="E99" s="66">
        <v>0</v>
      </c>
      <c r="F99" s="66">
        <v>0</v>
      </c>
      <c r="G99" s="66">
        <v>0</v>
      </c>
      <c r="H99" s="66">
        <v>0</v>
      </c>
      <c r="I99" s="66">
        <v>0</v>
      </c>
    </row>
    <row r="100" spans="1:9" x14ac:dyDescent="0.25">
      <c r="A100" s="65">
        <v>3519</v>
      </c>
      <c r="B100" s="65" t="s">
        <v>81</v>
      </c>
      <c r="C100" s="66">
        <v>14815.29774</v>
      </c>
      <c r="D100" s="66">
        <v>14815.29774</v>
      </c>
      <c r="E100" s="66">
        <v>0</v>
      </c>
      <c r="F100" s="66">
        <v>0</v>
      </c>
      <c r="G100" s="66">
        <v>0</v>
      </c>
      <c r="H100" s="66">
        <v>0</v>
      </c>
      <c r="I100" s="66">
        <v>0</v>
      </c>
    </row>
    <row r="101" spans="1:9" x14ac:dyDescent="0.25">
      <c r="A101" s="65" t="s">
        <v>82</v>
      </c>
      <c r="B101" s="65" t="s">
        <v>121</v>
      </c>
      <c r="C101" s="66">
        <v>15584.08181</v>
      </c>
      <c r="D101" s="66">
        <v>15584.08181</v>
      </c>
      <c r="E101" s="66">
        <v>0</v>
      </c>
      <c r="F101" s="66">
        <v>0</v>
      </c>
      <c r="G101" s="66">
        <v>0</v>
      </c>
      <c r="H101" s="66">
        <v>0</v>
      </c>
      <c r="I101" s="66">
        <v>0</v>
      </c>
    </row>
    <row r="102" spans="1:9" x14ac:dyDescent="0.25">
      <c r="A102" s="65">
        <v>3520</v>
      </c>
      <c r="B102" s="65" t="s">
        <v>81</v>
      </c>
      <c r="C102" s="66">
        <v>2.9049999999999999E-2</v>
      </c>
      <c r="D102" s="66">
        <v>2.9049999999999999E-2</v>
      </c>
      <c r="E102" s="66">
        <v>0</v>
      </c>
      <c r="F102" s="66">
        <v>0</v>
      </c>
      <c r="G102" s="66">
        <v>0</v>
      </c>
      <c r="H102" s="66">
        <v>0</v>
      </c>
      <c r="I102" s="66">
        <v>0</v>
      </c>
    </row>
    <row r="103" spans="1:9" x14ac:dyDescent="0.25">
      <c r="A103" s="65">
        <v>3521</v>
      </c>
      <c r="B103" s="65" t="s">
        <v>81</v>
      </c>
      <c r="C103" s="66">
        <v>284.54734000000002</v>
      </c>
      <c r="D103" s="66">
        <v>284.54734000000002</v>
      </c>
      <c r="E103" s="66">
        <v>0</v>
      </c>
      <c r="F103" s="66">
        <v>0</v>
      </c>
      <c r="G103" s="66">
        <v>0</v>
      </c>
      <c r="H103" s="66">
        <v>0</v>
      </c>
      <c r="I103" s="66">
        <v>0</v>
      </c>
    </row>
    <row r="104" spans="1:9" x14ac:dyDescent="0.25">
      <c r="A104" s="65">
        <v>3522</v>
      </c>
      <c r="B104" s="65" t="s">
        <v>81</v>
      </c>
      <c r="C104" s="66">
        <v>6.1856900000000001</v>
      </c>
      <c r="D104" s="66">
        <v>6.1856900000000001</v>
      </c>
      <c r="E104" s="66">
        <v>0</v>
      </c>
      <c r="F104" s="66">
        <v>0</v>
      </c>
      <c r="G104" s="66">
        <v>0</v>
      </c>
      <c r="H104" s="66">
        <v>0</v>
      </c>
      <c r="I104" s="66">
        <v>0</v>
      </c>
    </row>
    <row r="105" spans="1:9" x14ac:dyDescent="0.25">
      <c r="A105" s="65" t="s">
        <v>82</v>
      </c>
      <c r="B105" s="65" t="s">
        <v>122</v>
      </c>
      <c r="C105" s="66">
        <v>290.76208000000003</v>
      </c>
      <c r="D105" s="66">
        <v>290.76208000000003</v>
      </c>
      <c r="E105" s="66">
        <v>0</v>
      </c>
      <c r="F105" s="66">
        <v>0</v>
      </c>
      <c r="G105" s="66">
        <v>0</v>
      </c>
      <c r="H105" s="66">
        <v>0</v>
      </c>
      <c r="I105" s="66">
        <v>0</v>
      </c>
    </row>
    <row r="106" spans="1:9" x14ac:dyDescent="0.25">
      <c r="A106" s="65">
        <v>3542</v>
      </c>
      <c r="B106" s="65" t="s">
        <v>81</v>
      </c>
      <c r="C106" s="66">
        <v>34.5</v>
      </c>
      <c r="D106" s="66">
        <v>34.5</v>
      </c>
      <c r="E106" s="66">
        <v>0</v>
      </c>
      <c r="F106" s="66">
        <v>0</v>
      </c>
      <c r="G106" s="66">
        <v>0</v>
      </c>
      <c r="H106" s="66">
        <v>0</v>
      </c>
      <c r="I106" s="66">
        <v>0</v>
      </c>
    </row>
    <row r="107" spans="1:9" x14ac:dyDescent="0.25">
      <c r="C107" s="66">
        <v>0</v>
      </c>
      <c r="D107" s="66">
        <v>0</v>
      </c>
      <c r="E107" s="66">
        <v>0</v>
      </c>
      <c r="F107" s="66">
        <v>0</v>
      </c>
      <c r="G107" s="66">
        <v>0</v>
      </c>
      <c r="H107" s="66">
        <v>0</v>
      </c>
      <c r="I107" s="66" t="e">
        <v>#VALUE!</v>
      </c>
    </row>
    <row r="108" spans="1:9" x14ac:dyDescent="0.25">
      <c r="A108" s="65" t="s">
        <v>505</v>
      </c>
      <c r="B108" s="65">
        <v>31</v>
      </c>
      <c r="C108" s="66">
        <v>0</v>
      </c>
      <c r="D108" s="66">
        <v>0</v>
      </c>
      <c r="E108" s="66">
        <v>0</v>
      </c>
      <c r="F108" s="66">
        <v>0</v>
      </c>
      <c r="G108" s="66">
        <v>0</v>
      </c>
      <c r="H108" s="66">
        <v>0</v>
      </c>
      <c r="I108" s="66" t="e">
        <v>#VALUE!</v>
      </c>
    </row>
    <row r="109" spans="1:9" x14ac:dyDescent="0.25">
      <c r="A109" s="65">
        <v>3548</v>
      </c>
      <c r="B109" s="65" t="s">
        <v>81</v>
      </c>
      <c r="C109" s="66">
        <v>1362.35374</v>
      </c>
      <c r="D109" s="66">
        <v>1362.35374</v>
      </c>
      <c r="E109" s="66">
        <v>0</v>
      </c>
      <c r="F109" s="66">
        <v>0</v>
      </c>
      <c r="G109" s="66">
        <v>0</v>
      </c>
      <c r="H109" s="66">
        <v>0</v>
      </c>
      <c r="I109" s="66">
        <v>0</v>
      </c>
    </row>
    <row r="110" spans="1:9" x14ac:dyDescent="0.25">
      <c r="A110" s="65" t="s">
        <v>82</v>
      </c>
      <c r="B110" s="65" t="s">
        <v>123</v>
      </c>
      <c r="C110" s="66">
        <v>1396.85374</v>
      </c>
      <c r="D110" s="66">
        <v>1396.85374</v>
      </c>
      <c r="E110" s="66">
        <v>0</v>
      </c>
      <c r="F110" s="66">
        <v>0</v>
      </c>
      <c r="G110" s="66">
        <v>0</v>
      </c>
      <c r="H110" s="66">
        <v>0</v>
      </c>
      <c r="I110" s="66">
        <v>0</v>
      </c>
    </row>
    <row r="111" spans="1:9" x14ac:dyDescent="0.25">
      <c r="A111" s="65">
        <v>3550</v>
      </c>
      <c r="B111" s="65" t="s">
        <v>81</v>
      </c>
      <c r="C111" s="66">
        <v>13.465820000000001</v>
      </c>
      <c r="D111" s="66">
        <v>13.465820000000001</v>
      </c>
      <c r="E111" s="66">
        <v>0</v>
      </c>
      <c r="F111" s="66">
        <v>0</v>
      </c>
      <c r="G111" s="66">
        <v>0</v>
      </c>
      <c r="H111" s="66">
        <v>0</v>
      </c>
      <c r="I111" s="66">
        <v>0</v>
      </c>
    </row>
    <row r="112" spans="1:9" x14ac:dyDescent="0.25">
      <c r="A112" s="65">
        <v>3559</v>
      </c>
      <c r="B112" s="65" t="s">
        <v>81</v>
      </c>
      <c r="C112" s="66">
        <v>0.40032000000000001</v>
      </c>
      <c r="D112" s="66">
        <v>0.40032000000000001</v>
      </c>
      <c r="E112" s="66">
        <v>0</v>
      </c>
      <c r="F112" s="66">
        <v>0</v>
      </c>
      <c r="G112" s="66">
        <v>0</v>
      </c>
      <c r="H112" s="66">
        <v>0</v>
      </c>
      <c r="I112" s="66">
        <v>0</v>
      </c>
    </row>
    <row r="113" spans="1:9" x14ac:dyDescent="0.25">
      <c r="A113" s="65" t="s">
        <v>82</v>
      </c>
      <c r="B113" s="65" t="s">
        <v>124</v>
      </c>
      <c r="C113" s="66">
        <v>13.86614</v>
      </c>
      <c r="D113" s="66">
        <v>13.86614</v>
      </c>
      <c r="E113" s="66">
        <v>0</v>
      </c>
      <c r="F113" s="66">
        <v>0</v>
      </c>
      <c r="G113" s="66">
        <v>0</v>
      </c>
      <c r="H113" s="66">
        <v>0</v>
      </c>
      <c r="I113" s="66">
        <v>0</v>
      </c>
    </row>
    <row r="114" spans="1:9" x14ac:dyDescent="0.25">
      <c r="A114" s="65">
        <v>3570</v>
      </c>
      <c r="B114" s="65" t="s">
        <v>81</v>
      </c>
      <c r="C114" s="66">
        <v>96.984179999999995</v>
      </c>
      <c r="D114" s="66">
        <v>96.884180000000001</v>
      </c>
      <c r="E114" s="66">
        <v>0</v>
      </c>
      <c r="F114" s="66">
        <v>0</v>
      </c>
      <c r="G114" s="66">
        <v>0.1</v>
      </c>
      <c r="H114" s="66">
        <v>0</v>
      </c>
      <c r="I114" s="66">
        <v>0</v>
      </c>
    </row>
    <row r="115" spans="1:9" x14ac:dyDescent="0.25">
      <c r="A115" s="65">
        <v>3578</v>
      </c>
      <c r="B115" s="65" t="s">
        <v>81</v>
      </c>
      <c r="C115" s="66">
        <v>4125.2500799999998</v>
      </c>
      <c r="D115" s="66">
        <v>4125.2500799999998</v>
      </c>
      <c r="E115" s="66">
        <v>0</v>
      </c>
      <c r="F115" s="66">
        <v>0</v>
      </c>
      <c r="G115" s="66">
        <v>0</v>
      </c>
      <c r="H115" s="66">
        <v>0</v>
      </c>
      <c r="I115" s="66">
        <v>0</v>
      </c>
    </row>
    <row r="116" spans="1:9" x14ac:dyDescent="0.25">
      <c r="A116" s="65" t="s">
        <v>82</v>
      </c>
      <c r="B116" s="65" t="s">
        <v>125</v>
      </c>
      <c r="C116" s="66">
        <v>4222.2342600000002</v>
      </c>
      <c r="D116" s="66">
        <v>4222.1342599999998</v>
      </c>
      <c r="E116" s="66">
        <v>0</v>
      </c>
      <c r="F116" s="66">
        <v>0</v>
      </c>
      <c r="G116" s="66">
        <v>0.1</v>
      </c>
      <c r="H116" s="66">
        <v>0</v>
      </c>
      <c r="I116" s="66">
        <v>0</v>
      </c>
    </row>
    <row r="117" spans="1:9" x14ac:dyDescent="0.25">
      <c r="A117" s="65">
        <v>3590</v>
      </c>
      <c r="B117" s="65" t="s">
        <v>89</v>
      </c>
      <c r="C117" s="66">
        <v>-552.34897000000001</v>
      </c>
      <c r="D117" s="66">
        <v>-552.34897000000001</v>
      </c>
      <c r="E117" s="66">
        <v>0</v>
      </c>
      <c r="F117" s="66">
        <v>0</v>
      </c>
      <c r="G117" s="66">
        <v>0</v>
      </c>
      <c r="H117" s="66">
        <v>0</v>
      </c>
      <c r="I117" s="66">
        <v>0</v>
      </c>
    </row>
    <row r="118" spans="1:9" x14ac:dyDescent="0.25">
      <c r="A118" s="65">
        <v>3599</v>
      </c>
      <c r="B118" s="65" t="s">
        <v>89</v>
      </c>
      <c r="C118" s="66">
        <v>-2539.7907399999999</v>
      </c>
      <c r="D118" s="66">
        <v>-2539.69074</v>
      </c>
      <c r="E118" s="66">
        <v>0</v>
      </c>
      <c r="F118" s="66">
        <v>0</v>
      </c>
      <c r="G118" s="66">
        <v>-0.1</v>
      </c>
      <c r="H118" s="66">
        <v>0</v>
      </c>
      <c r="I118" s="66">
        <v>0</v>
      </c>
    </row>
    <row r="119" spans="1:9" x14ac:dyDescent="0.25">
      <c r="A119" s="65" t="s">
        <v>82</v>
      </c>
      <c r="B119" s="65" t="s">
        <v>126</v>
      </c>
      <c r="C119" s="66">
        <v>-3092.1397099999999</v>
      </c>
      <c r="D119" s="66">
        <v>-3092.03971</v>
      </c>
      <c r="E119" s="66">
        <v>0</v>
      </c>
      <c r="F119" s="66">
        <v>0</v>
      </c>
      <c r="G119" s="66">
        <v>-0.1</v>
      </c>
      <c r="H119" s="66">
        <v>0</v>
      </c>
      <c r="I119" s="66">
        <v>0</v>
      </c>
    </row>
    <row r="120" spans="1:9" x14ac:dyDescent="0.25">
      <c r="A120" s="65" t="s">
        <v>82</v>
      </c>
      <c r="B120" s="65" t="s">
        <v>127</v>
      </c>
      <c r="C120" s="66">
        <v>25529.076509999999</v>
      </c>
      <c r="D120" s="66">
        <v>25529.076509999999</v>
      </c>
      <c r="E120" s="66">
        <v>0</v>
      </c>
      <c r="F120" s="66">
        <v>0</v>
      </c>
      <c r="G120" s="66">
        <v>0</v>
      </c>
      <c r="H120" s="66">
        <v>0</v>
      </c>
      <c r="I120" s="66">
        <v>0</v>
      </c>
    </row>
    <row r="121" spans="1:9" x14ac:dyDescent="0.25">
      <c r="A121" s="65">
        <v>3739</v>
      </c>
      <c r="B121" s="65" t="s">
        <v>81</v>
      </c>
      <c r="C121" s="66">
        <v>1449.4442300000001</v>
      </c>
      <c r="D121" s="66">
        <v>119.34209</v>
      </c>
      <c r="E121" s="66">
        <v>1330.10214</v>
      </c>
      <c r="F121" s="66">
        <v>0</v>
      </c>
      <c r="G121" s="66">
        <v>0</v>
      </c>
      <c r="H121" s="66">
        <v>0</v>
      </c>
      <c r="I121" s="66">
        <v>0</v>
      </c>
    </row>
    <row r="122" spans="1:9" x14ac:dyDescent="0.25">
      <c r="A122" s="65" t="s">
        <v>82</v>
      </c>
      <c r="B122" s="65" t="s">
        <v>128</v>
      </c>
      <c r="C122" s="66">
        <v>1449.4442300000001</v>
      </c>
      <c r="D122" s="66">
        <v>119.34209</v>
      </c>
      <c r="E122" s="66">
        <v>1330.10214</v>
      </c>
      <c r="F122" s="66">
        <v>0</v>
      </c>
      <c r="G122" s="66">
        <v>0</v>
      </c>
      <c r="H122" s="66">
        <v>0</v>
      </c>
      <c r="I122" s="66">
        <v>0</v>
      </c>
    </row>
    <row r="123" spans="1:9" x14ac:dyDescent="0.25">
      <c r="A123" s="65" t="s">
        <v>82</v>
      </c>
      <c r="B123" s="65" t="s">
        <v>129</v>
      </c>
      <c r="C123" s="66">
        <v>1449.4442300000001</v>
      </c>
      <c r="D123" s="66">
        <v>119.34209</v>
      </c>
      <c r="E123" s="66">
        <v>1330.10214</v>
      </c>
      <c r="F123" s="66">
        <v>0</v>
      </c>
      <c r="G123" s="66">
        <v>0</v>
      </c>
      <c r="H123" s="66">
        <v>0</v>
      </c>
      <c r="I123" s="66">
        <v>0</v>
      </c>
    </row>
    <row r="124" spans="1:9" x14ac:dyDescent="0.25">
      <c r="A124" s="65">
        <v>3800</v>
      </c>
      <c r="B124" s="65" t="s">
        <v>81</v>
      </c>
      <c r="C124" s="66">
        <v>5399066.1423000004</v>
      </c>
      <c r="D124" s="66">
        <v>0</v>
      </c>
      <c r="E124" s="66">
        <v>5396519.7896499997</v>
      </c>
      <c r="F124" s="66">
        <v>2546.3526499999998</v>
      </c>
      <c r="G124" s="66">
        <v>0</v>
      </c>
      <c r="H124" s="66">
        <v>0</v>
      </c>
      <c r="I124" s="66">
        <v>0</v>
      </c>
    </row>
    <row r="125" spans="1:9" x14ac:dyDescent="0.25">
      <c r="A125" s="65">
        <v>3801</v>
      </c>
      <c r="B125" s="65" t="s">
        <v>89</v>
      </c>
      <c r="C125" s="66">
        <v>-5399066.1423000004</v>
      </c>
      <c r="D125" s="66">
        <v>-5399066.1423000004</v>
      </c>
      <c r="E125" s="66">
        <v>0</v>
      </c>
      <c r="F125" s="66">
        <v>0</v>
      </c>
      <c r="G125" s="66">
        <v>0</v>
      </c>
      <c r="H125" s="66">
        <v>0</v>
      </c>
      <c r="I125" s="66">
        <v>0</v>
      </c>
    </row>
    <row r="126" spans="1:9" x14ac:dyDescent="0.25">
      <c r="A126" s="65" t="s">
        <v>82</v>
      </c>
      <c r="B126" s="65" t="s">
        <v>130</v>
      </c>
      <c r="C126" s="66">
        <v>0</v>
      </c>
      <c r="D126" s="66">
        <v>-5399066.1423000004</v>
      </c>
      <c r="E126" s="66">
        <v>5396519.7896499997</v>
      </c>
      <c r="F126" s="66">
        <v>2546.3526499999998</v>
      </c>
      <c r="G126" s="66">
        <v>0</v>
      </c>
      <c r="H126" s="66">
        <v>0</v>
      </c>
      <c r="I126" s="66">
        <v>0</v>
      </c>
    </row>
    <row r="127" spans="1:9" x14ac:dyDescent="0.25">
      <c r="A127" s="65" t="s">
        <v>82</v>
      </c>
      <c r="B127" s="65" t="s">
        <v>131</v>
      </c>
      <c r="C127" s="66">
        <v>0</v>
      </c>
      <c r="D127" s="66">
        <v>-5399066.1423000004</v>
      </c>
      <c r="E127" s="66">
        <v>5396519.7896499997</v>
      </c>
      <c r="F127" s="66">
        <v>2546.3526499999998</v>
      </c>
      <c r="G127" s="66">
        <v>0</v>
      </c>
      <c r="H127" s="66">
        <v>0</v>
      </c>
      <c r="I127" s="66">
        <v>0</v>
      </c>
    </row>
    <row r="128" spans="1:9" x14ac:dyDescent="0.25">
      <c r="A128" s="65" t="s">
        <v>82</v>
      </c>
      <c r="B128" s="65" t="s">
        <v>132</v>
      </c>
      <c r="C128" s="66">
        <v>27485.650689999999</v>
      </c>
      <c r="D128" s="66">
        <v>-5372910.59375</v>
      </c>
      <c r="E128" s="66">
        <v>5397849.8917899998</v>
      </c>
      <c r="F128" s="66">
        <v>2546.3526499999998</v>
      </c>
      <c r="G128" s="66">
        <v>0</v>
      </c>
      <c r="H128" s="66">
        <v>0</v>
      </c>
      <c r="I128" s="66">
        <v>0</v>
      </c>
    </row>
    <row r="129" spans="1:9" x14ac:dyDescent="0.25">
      <c r="A129" s="65">
        <v>4300</v>
      </c>
      <c r="B129" s="65" t="s">
        <v>81</v>
      </c>
      <c r="C129" s="66">
        <v>5635.9984000000004</v>
      </c>
      <c r="D129" s="66">
        <v>5635.9984000000004</v>
      </c>
      <c r="E129" s="66">
        <v>0</v>
      </c>
      <c r="F129" s="66">
        <v>0</v>
      </c>
      <c r="G129" s="66">
        <v>0</v>
      </c>
      <c r="H129" s="66">
        <v>0</v>
      </c>
      <c r="I129" s="66">
        <v>0</v>
      </c>
    </row>
    <row r="130" spans="1:9" x14ac:dyDescent="0.25">
      <c r="A130" s="65">
        <v>4309</v>
      </c>
      <c r="B130" s="65" t="s">
        <v>89</v>
      </c>
      <c r="C130" s="66">
        <v>-3345.3814299999999</v>
      </c>
      <c r="D130" s="66">
        <v>-3345.3814299999999</v>
      </c>
      <c r="E130" s="66">
        <v>0</v>
      </c>
      <c r="F130" s="66">
        <v>0</v>
      </c>
      <c r="G130" s="66">
        <v>0</v>
      </c>
      <c r="H130" s="66">
        <v>0</v>
      </c>
      <c r="I130" s="66">
        <v>0</v>
      </c>
    </row>
    <row r="131" spans="1:9" x14ac:dyDescent="0.25">
      <c r="A131" s="65" t="s">
        <v>82</v>
      </c>
      <c r="B131" s="65" t="s">
        <v>133</v>
      </c>
      <c r="C131" s="66">
        <v>2290.61697</v>
      </c>
      <c r="D131" s="66">
        <v>2290.61697</v>
      </c>
      <c r="E131" s="66">
        <v>0</v>
      </c>
      <c r="F131" s="66">
        <v>0</v>
      </c>
      <c r="G131" s="66">
        <v>0</v>
      </c>
      <c r="H131" s="66">
        <v>0</v>
      </c>
      <c r="I131" s="66">
        <v>0</v>
      </c>
    </row>
    <row r="132" spans="1:9" x14ac:dyDescent="0.25">
      <c r="A132" s="65">
        <v>4310</v>
      </c>
      <c r="B132" s="65" t="s">
        <v>81</v>
      </c>
      <c r="C132" s="66">
        <v>28.56</v>
      </c>
      <c r="D132" s="66">
        <v>28.56</v>
      </c>
      <c r="E132" s="66">
        <v>0</v>
      </c>
      <c r="F132" s="66">
        <v>0</v>
      </c>
      <c r="G132" s="66">
        <v>0</v>
      </c>
      <c r="H132" s="66">
        <v>0</v>
      </c>
      <c r="I132" s="66">
        <v>0</v>
      </c>
    </row>
    <row r="133" spans="1:9" x14ac:dyDescent="0.25">
      <c r="A133" s="65" t="s">
        <v>82</v>
      </c>
      <c r="B133" s="65" t="s">
        <v>134</v>
      </c>
      <c r="C133" s="66">
        <v>28.56</v>
      </c>
      <c r="D133" s="66">
        <v>28.56</v>
      </c>
      <c r="E133" s="66">
        <v>0</v>
      </c>
      <c r="F133" s="66">
        <v>0</v>
      </c>
      <c r="G133" s="66">
        <v>0</v>
      </c>
      <c r="H133" s="66">
        <v>0</v>
      </c>
      <c r="I133" s="66">
        <v>0</v>
      </c>
    </row>
    <row r="134" spans="1:9" x14ac:dyDescent="0.25">
      <c r="A134" s="65" t="s">
        <v>82</v>
      </c>
      <c r="B134" s="65" t="s">
        <v>135</v>
      </c>
      <c r="C134" s="66">
        <v>2319.17697</v>
      </c>
      <c r="D134" s="66">
        <v>2319.17697</v>
      </c>
      <c r="E134" s="66">
        <v>0</v>
      </c>
      <c r="F134" s="66">
        <v>0</v>
      </c>
      <c r="G134" s="66">
        <v>0</v>
      </c>
      <c r="H134" s="66">
        <v>0</v>
      </c>
      <c r="I134" s="66">
        <v>0</v>
      </c>
    </row>
    <row r="135" spans="1:9" x14ac:dyDescent="0.25">
      <c r="A135" s="65">
        <v>4400</v>
      </c>
      <c r="B135" s="65" t="s">
        <v>81</v>
      </c>
      <c r="C135" s="66">
        <v>54704.181369999998</v>
      </c>
      <c r="D135" s="66">
        <v>54704.181369999998</v>
      </c>
      <c r="E135" s="66">
        <v>0</v>
      </c>
      <c r="F135" s="66">
        <v>0</v>
      </c>
      <c r="G135" s="66">
        <v>0</v>
      </c>
      <c r="H135" s="66">
        <v>0</v>
      </c>
      <c r="I135" s="66">
        <v>0</v>
      </c>
    </row>
    <row r="136" spans="1:9" x14ac:dyDescent="0.25">
      <c r="A136" s="65">
        <v>4409</v>
      </c>
      <c r="B136" s="65" t="s">
        <v>89</v>
      </c>
      <c r="C136" s="66">
        <v>-26289.28109</v>
      </c>
      <c r="D136" s="66">
        <v>-26289.28109</v>
      </c>
      <c r="E136" s="66">
        <v>0</v>
      </c>
      <c r="F136" s="66">
        <v>0</v>
      </c>
      <c r="G136" s="66">
        <v>0</v>
      </c>
      <c r="H136" s="66">
        <v>0</v>
      </c>
      <c r="I136" s="66">
        <v>0</v>
      </c>
    </row>
    <row r="137" spans="1:9" x14ac:dyDescent="0.25">
      <c r="A137" s="65" t="s">
        <v>82</v>
      </c>
      <c r="B137" s="65" t="s">
        <v>136</v>
      </c>
      <c r="C137" s="66">
        <v>28414.900280000002</v>
      </c>
      <c r="D137" s="66">
        <v>28414.900280000002</v>
      </c>
      <c r="E137" s="66">
        <v>0</v>
      </c>
      <c r="F137" s="66">
        <v>0</v>
      </c>
      <c r="G137" s="66">
        <v>0</v>
      </c>
      <c r="H137" s="66">
        <v>0</v>
      </c>
      <c r="I137" s="66">
        <v>0</v>
      </c>
    </row>
    <row r="138" spans="1:9" x14ac:dyDescent="0.25">
      <c r="A138" s="65">
        <v>4410</v>
      </c>
      <c r="B138" s="65" t="s">
        <v>81</v>
      </c>
      <c r="C138" s="66">
        <v>282019.59999999998</v>
      </c>
      <c r="D138" s="66">
        <v>282019.59999999998</v>
      </c>
      <c r="E138" s="66">
        <v>0</v>
      </c>
      <c r="F138" s="66">
        <v>0</v>
      </c>
      <c r="G138" s="66">
        <v>0</v>
      </c>
      <c r="H138" s="66">
        <v>0</v>
      </c>
      <c r="I138" s="66">
        <v>0</v>
      </c>
    </row>
    <row r="139" spans="1:9" x14ac:dyDescent="0.25">
      <c r="A139" s="65" t="s">
        <v>82</v>
      </c>
      <c r="B139" s="65" t="s">
        <v>137</v>
      </c>
      <c r="C139" s="66">
        <v>282019.59999999998</v>
      </c>
      <c r="D139" s="66">
        <v>282019.59999999998</v>
      </c>
      <c r="E139" s="66">
        <v>0</v>
      </c>
      <c r="F139" s="66">
        <v>0</v>
      </c>
      <c r="G139" s="66">
        <v>0</v>
      </c>
      <c r="H139" s="66">
        <v>0</v>
      </c>
      <c r="I139" s="66">
        <v>0</v>
      </c>
    </row>
    <row r="140" spans="1:9" x14ac:dyDescent="0.25">
      <c r="A140" s="65">
        <v>4430</v>
      </c>
      <c r="B140" s="65" t="s">
        <v>81</v>
      </c>
      <c r="C140" s="66">
        <v>5698.72361</v>
      </c>
      <c r="D140" s="66">
        <v>5698.72361</v>
      </c>
      <c r="E140" s="66">
        <v>0</v>
      </c>
      <c r="F140" s="66">
        <v>0</v>
      </c>
      <c r="G140" s="66">
        <v>0</v>
      </c>
      <c r="H140" s="66">
        <v>0</v>
      </c>
      <c r="I140" s="66">
        <v>0</v>
      </c>
    </row>
    <row r="141" spans="1:9" x14ac:dyDescent="0.25">
      <c r="A141" s="65" t="s">
        <v>82</v>
      </c>
      <c r="B141" s="65" t="s">
        <v>138</v>
      </c>
      <c r="C141" s="66">
        <v>5698.72361</v>
      </c>
      <c r="D141" s="66">
        <v>5698.72361</v>
      </c>
      <c r="E141" s="66">
        <v>0</v>
      </c>
      <c r="F141" s="66">
        <v>0</v>
      </c>
      <c r="G141" s="66">
        <v>0</v>
      </c>
      <c r="H141" s="66">
        <v>0</v>
      </c>
      <c r="I141" s="66">
        <v>0</v>
      </c>
    </row>
    <row r="142" spans="1:9" x14ac:dyDescent="0.25">
      <c r="A142" s="65" t="s">
        <v>82</v>
      </c>
      <c r="B142" s="65" t="s">
        <v>139</v>
      </c>
      <c r="C142" s="66">
        <v>316133.22389000002</v>
      </c>
      <c r="D142" s="66">
        <v>316133.22389000002</v>
      </c>
      <c r="E142" s="66">
        <v>0</v>
      </c>
      <c r="F142" s="66">
        <v>0</v>
      </c>
      <c r="G142" s="66">
        <v>0</v>
      </c>
      <c r="H142" s="66">
        <v>0</v>
      </c>
      <c r="I142" s="66">
        <v>0</v>
      </c>
    </row>
    <row r="143" spans="1:9" x14ac:dyDescent="0.25">
      <c r="A143" s="65">
        <v>4500</v>
      </c>
      <c r="B143" s="65" t="s">
        <v>81</v>
      </c>
      <c r="C143" s="66">
        <v>10769.95709</v>
      </c>
      <c r="D143" s="66">
        <v>10769.95709</v>
      </c>
      <c r="E143" s="66">
        <v>0</v>
      </c>
      <c r="F143" s="66">
        <v>0</v>
      </c>
      <c r="G143" s="66">
        <v>0</v>
      </c>
      <c r="H143" s="66">
        <v>0</v>
      </c>
      <c r="I143" s="66">
        <v>0</v>
      </c>
    </row>
    <row r="144" spans="1:9" x14ac:dyDescent="0.25">
      <c r="A144" s="65">
        <v>4509</v>
      </c>
      <c r="B144" s="65" t="s">
        <v>89</v>
      </c>
      <c r="C144" s="66">
        <v>-7452.6384699999999</v>
      </c>
      <c r="D144" s="66">
        <v>-7452.6384699999999</v>
      </c>
      <c r="E144" s="66">
        <v>0</v>
      </c>
      <c r="F144" s="66">
        <v>0</v>
      </c>
      <c r="G144" s="66">
        <v>0</v>
      </c>
      <c r="H144" s="66">
        <v>0</v>
      </c>
      <c r="I144" s="66">
        <v>0</v>
      </c>
    </row>
    <row r="145" spans="1:9" x14ac:dyDescent="0.25">
      <c r="A145" s="65" t="s">
        <v>82</v>
      </c>
      <c r="B145" s="65" t="s">
        <v>140</v>
      </c>
      <c r="C145" s="66">
        <v>3317.31862</v>
      </c>
      <c r="D145" s="66">
        <v>3317.31862</v>
      </c>
      <c r="E145" s="66">
        <v>0</v>
      </c>
      <c r="F145" s="66">
        <v>0</v>
      </c>
      <c r="G145" s="66">
        <v>0</v>
      </c>
      <c r="H145" s="66">
        <v>0</v>
      </c>
      <c r="I145" s="66">
        <v>0</v>
      </c>
    </row>
    <row r="146" spans="1:9" x14ac:dyDescent="0.25">
      <c r="A146" s="65">
        <v>4530</v>
      </c>
      <c r="B146" s="65" t="s">
        <v>81</v>
      </c>
      <c r="C146" s="66">
        <v>101.41762</v>
      </c>
      <c r="D146" s="66">
        <v>101.41762</v>
      </c>
      <c r="E146" s="66">
        <v>0</v>
      </c>
      <c r="F146" s="66">
        <v>0</v>
      </c>
      <c r="G146" s="66">
        <v>0</v>
      </c>
      <c r="H146" s="66">
        <v>0</v>
      </c>
      <c r="I146" s="66">
        <v>0</v>
      </c>
    </row>
    <row r="147" spans="1:9" x14ac:dyDescent="0.25">
      <c r="A147" s="65" t="s">
        <v>82</v>
      </c>
      <c r="B147" s="65" t="s">
        <v>141</v>
      </c>
      <c r="C147" s="66">
        <v>101.41762</v>
      </c>
      <c r="D147" s="66">
        <v>101.41762</v>
      </c>
      <c r="E147" s="66">
        <v>0</v>
      </c>
      <c r="F147" s="66">
        <v>0</v>
      </c>
      <c r="G147" s="66">
        <v>0</v>
      </c>
      <c r="H147" s="66">
        <v>0</v>
      </c>
      <c r="I147" s="66">
        <v>0</v>
      </c>
    </row>
    <row r="148" spans="1:9" x14ac:dyDescent="0.25">
      <c r="A148" s="65" t="s">
        <v>82</v>
      </c>
      <c r="B148" s="65" t="s">
        <v>142</v>
      </c>
      <c r="C148" s="66">
        <v>3418.7362400000002</v>
      </c>
      <c r="D148" s="66">
        <v>3418.7362400000002</v>
      </c>
      <c r="E148" s="66">
        <v>0</v>
      </c>
      <c r="F148" s="66">
        <v>0</v>
      </c>
      <c r="G148" s="66">
        <v>0</v>
      </c>
      <c r="H148" s="66">
        <v>0</v>
      </c>
      <c r="I148" s="66">
        <v>0</v>
      </c>
    </row>
    <row r="149" spans="1:9" x14ac:dyDescent="0.25">
      <c r="A149" s="65" t="s">
        <v>82</v>
      </c>
      <c r="B149" s="65" t="s">
        <v>143</v>
      </c>
      <c r="C149" s="66">
        <v>321871.13709999999</v>
      </c>
      <c r="D149" s="66">
        <v>321871.13709999999</v>
      </c>
      <c r="E149" s="66">
        <v>0</v>
      </c>
      <c r="F149" s="66">
        <v>0</v>
      </c>
      <c r="G149" s="66">
        <v>0</v>
      </c>
      <c r="H149" s="66">
        <v>0</v>
      </c>
      <c r="I149" s="66">
        <v>0</v>
      </c>
    </row>
    <row r="150" spans="1:9" x14ac:dyDescent="0.25">
      <c r="A150" s="65" t="s">
        <v>144</v>
      </c>
      <c r="B150" s="65" t="s">
        <v>145</v>
      </c>
      <c r="C150" s="66">
        <v>4060837.54379</v>
      </c>
      <c r="D150" s="66">
        <v>-3841279.5487500001</v>
      </c>
      <c r="E150" s="66">
        <v>7899139.3103799997</v>
      </c>
      <c r="F150" s="66">
        <v>2987.5071600000001</v>
      </c>
      <c r="G150" s="66">
        <v>0</v>
      </c>
      <c r="H150" s="66">
        <v>0</v>
      </c>
      <c r="I150" s="66">
        <v>-9.7249999999999996</v>
      </c>
    </row>
    <row r="151" spans="1:9" x14ac:dyDescent="0.25">
      <c r="A151" s="65">
        <v>1622</v>
      </c>
      <c r="B151" s="65" t="s">
        <v>89</v>
      </c>
      <c r="C151" s="66">
        <v>22389.356500000002</v>
      </c>
      <c r="D151" s="66">
        <v>22389.356500000002</v>
      </c>
      <c r="E151" s="66">
        <v>0</v>
      </c>
      <c r="F151" s="66">
        <v>0</v>
      </c>
      <c r="G151" s="66">
        <v>0</v>
      </c>
      <c r="H151" s="66">
        <v>0</v>
      </c>
      <c r="I151" s="66">
        <v>0</v>
      </c>
    </row>
    <row r="152" spans="1:9" x14ac:dyDescent="0.25">
      <c r="A152" s="65">
        <v>1626</v>
      </c>
      <c r="B152" s="65" t="s">
        <v>81</v>
      </c>
      <c r="C152" s="66">
        <v>-4.0820000000000002E-2</v>
      </c>
      <c r="D152" s="66">
        <v>-4.0820000000000002E-2</v>
      </c>
      <c r="E152" s="66">
        <v>0</v>
      </c>
      <c r="F152" s="66">
        <v>0</v>
      </c>
      <c r="G152" s="66">
        <v>0</v>
      </c>
      <c r="H152" s="66">
        <v>0</v>
      </c>
      <c r="I152" s="66">
        <v>0</v>
      </c>
    </row>
    <row r="153" spans="1:9" x14ac:dyDescent="0.25">
      <c r="A153" s="65">
        <v>1628</v>
      </c>
      <c r="B153" s="65" t="s">
        <v>89</v>
      </c>
      <c r="C153" s="66">
        <v>33.152439999999999</v>
      </c>
      <c r="D153" s="66">
        <v>33.152439999999999</v>
      </c>
      <c r="E153" s="66">
        <v>0</v>
      </c>
      <c r="F153" s="66">
        <v>0</v>
      </c>
      <c r="G153" s="66">
        <v>0</v>
      </c>
      <c r="H153" s="66">
        <v>0</v>
      </c>
      <c r="I153" s="66">
        <v>0</v>
      </c>
    </row>
    <row r="154" spans="1:9" x14ac:dyDescent="0.25">
      <c r="A154" s="65" t="s">
        <v>82</v>
      </c>
      <c r="B154" s="65" t="s">
        <v>506</v>
      </c>
      <c r="C154" s="66">
        <v>22422.468120000001</v>
      </c>
      <c r="D154" s="66">
        <v>22422.468120000001</v>
      </c>
      <c r="E154" s="66">
        <v>0</v>
      </c>
      <c r="F154" s="66">
        <v>0</v>
      </c>
      <c r="G154" s="66">
        <v>0</v>
      </c>
      <c r="H154" s="66">
        <v>0</v>
      </c>
      <c r="I154" s="66">
        <v>0</v>
      </c>
    </row>
    <row r="155" spans="1:9" x14ac:dyDescent="0.25">
      <c r="A155" s="65" t="s">
        <v>82</v>
      </c>
      <c r="B155" s="65" t="s">
        <v>507</v>
      </c>
      <c r="C155" s="66">
        <v>22422.468120000001</v>
      </c>
      <c r="D155" s="66">
        <v>22422.468120000001</v>
      </c>
      <c r="E155" s="66">
        <v>0</v>
      </c>
      <c r="F155" s="66">
        <v>0</v>
      </c>
      <c r="G155" s="66">
        <v>0</v>
      </c>
      <c r="H155" s="66">
        <v>0</v>
      </c>
      <c r="I155" s="66">
        <v>0</v>
      </c>
    </row>
    <row r="156" spans="1:9" x14ac:dyDescent="0.25">
      <c r="A156" s="65">
        <v>1911</v>
      </c>
      <c r="B156" s="65" t="s">
        <v>89</v>
      </c>
      <c r="C156" s="66">
        <v>0.05</v>
      </c>
      <c r="D156" s="66">
        <v>0.05</v>
      </c>
      <c r="E156" s="66">
        <v>0</v>
      </c>
      <c r="F156" s="66">
        <v>0</v>
      </c>
      <c r="G156" s="66">
        <v>0</v>
      </c>
      <c r="H156" s="66">
        <v>0</v>
      </c>
      <c r="I156" s="66">
        <v>0</v>
      </c>
    </row>
    <row r="157" spans="1:9" x14ac:dyDescent="0.25">
      <c r="A157" s="65" t="s">
        <v>82</v>
      </c>
      <c r="B157" s="65" t="s">
        <v>278</v>
      </c>
      <c r="C157" s="66">
        <v>0.05</v>
      </c>
      <c r="D157" s="66">
        <v>0.05</v>
      </c>
      <c r="E157" s="66">
        <v>0</v>
      </c>
      <c r="F157" s="66">
        <v>0</v>
      </c>
      <c r="G157" s="66">
        <v>0</v>
      </c>
      <c r="H157" s="66">
        <v>0</v>
      </c>
      <c r="I157" s="66">
        <v>0</v>
      </c>
    </row>
    <row r="158" spans="1:9" x14ac:dyDescent="0.25">
      <c r="A158" s="65" t="s">
        <v>82</v>
      </c>
      <c r="B158" s="65" t="s">
        <v>279</v>
      </c>
      <c r="C158" s="66">
        <v>0.05</v>
      </c>
      <c r="D158" s="66">
        <v>0.05</v>
      </c>
      <c r="E158" s="66">
        <v>0</v>
      </c>
      <c r="F158" s="66">
        <v>0</v>
      </c>
      <c r="G158" s="66">
        <v>0</v>
      </c>
      <c r="H158" s="66">
        <v>0</v>
      </c>
      <c r="I158" s="66">
        <v>0</v>
      </c>
    </row>
    <row r="159" spans="1:9" x14ac:dyDescent="0.25">
      <c r="C159" s="66">
        <v>0</v>
      </c>
      <c r="D159" s="66">
        <v>0</v>
      </c>
      <c r="E159" s="66">
        <v>0</v>
      </c>
      <c r="F159" s="66">
        <v>0</v>
      </c>
      <c r="G159" s="66">
        <v>0</v>
      </c>
      <c r="H159" s="66">
        <v>0</v>
      </c>
      <c r="I159" s="66" t="e">
        <v>#VALUE!</v>
      </c>
    </row>
    <row r="160" spans="1:9" x14ac:dyDescent="0.25">
      <c r="A160" s="65" t="s">
        <v>505</v>
      </c>
      <c r="B160" s="65">
        <v>31</v>
      </c>
      <c r="C160" s="66">
        <v>0</v>
      </c>
      <c r="D160" s="66">
        <v>0</v>
      </c>
      <c r="E160" s="66">
        <v>0</v>
      </c>
      <c r="F160" s="66">
        <v>0</v>
      </c>
      <c r="G160" s="66">
        <v>0</v>
      </c>
      <c r="H160" s="66">
        <v>0</v>
      </c>
      <c r="I160" s="66" t="e">
        <v>#VALUE!</v>
      </c>
    </row>
    <row r="161" spans="1:9" x14ac:dyDescent="0.25">
      <c r="A161" s="65" t="s">
        <v>82</v>
      </c>
      <c r="B161" s="65" t="s">
        <v>98</v>
      </c>
      <c r="C161" s="66">
        <v>22422.518120000001</v>
      </c>
      <c r="D161" s="66">
        <v>22422.518120000001</v>
      </c>
      <c r="E161" s="66">
        <v>0</v>
      </c>
      <c r="F161" s="66">
        <v>0</v>
      </c>
      <c r="G161" s="66">
        <v>0</v>
      </c>
      <c r="H161" s="66">
        <v>0</v>
      </c>
      <c r="I161" s="66">
        <v>0</v>
      </c>
    </row>
    <row r="162" spans="1:9" x14ac:dyDescent="0.25">
      <c r="A162" s="65">
        <v>2600</v>
      </c>
      <c r="B162" s="65" t="s">
        <v>89</v>
      </c>
      <c r="C162" s="66">
        <v>208686.05861000001</v>
      </c>
      <c r="D162" s="66">
        <v>187343.30035999999</v>
      </c>
      <c r="E162" s="66">
        <v>16069.930969999999</v>
      </c>
      <c r="F162" s="66">
        <v>0</v>
      </c>
      <c r="G162" s="66">
        <v>4245.2781400000003</v>
      </c>
      <c r="H162" s="66">
        <v>1027.5491400000001</v>
      </c>
      <c r="I162" s="66">
        <v>0</v>
      </c>
    </row>
    <row r="163" spans="1:9" x14ac:dyDescent="0.25">
      <c r="A163" s="65">
        <v>2601</v>
      </c>
      <c r="B163" s="65" t="s">
        <v>89</v>
      </c>
      <c r="C163" s="66">
        <v>85.467920000000007</v>
      </c>
      <c r="D163" s="66">
        <v>85.467920000000007</v>
      </c>
      <c r="E163" s="66">
        <v>0</v>
      </c>
      <c r="F163" s="66">
        <v>0</v>
      </c>
      <c r="G163" s="66">
        <v>0</v>
      </c>
      <c r="H163" s="66">
        <v>0</v>
      </c>
      <c r="I163" s="66">
        <v>0</v>
      </c>
    </row>
    <row r="164" spans="1:9" x14ac:dyDescent="0.25">
      <c r="A164" s="65">
        <v>2602</v>
      </c>
      <c r="B164" s="65" t="s">
        <v>89</v>
      </c>
      <c r="C164" s="66">
        <v>6826.7647999999999</v>
      </c>
      <c r="D164" s="66">
        <v>6826.7647999999999</v>
      </c>
      <c r="E164" s="66">
        <v>0</v>
      </c>
      <c r="F164" s="66">
        <v>0</v>
      </c>
      <c r="G164" s="66">
        <v>0</v>
      </c>
      <c r="H164" s="66">
        <v>0</v>
      </c>
      <c r="I164" s="66">
        <v>0</v>
      </c>
    </row>
    <row r="165" spans="1:9" x14ac:dyDescent="0.25">
      <c r="A165" s="65">
        <v>2604</v>
      </c>
      <c r="B165" s="65" t="s">
        <v>89</v>
      </c>
      <c r="C165" s="66">
        <v>421.56315000000001</v>
      </c>
      <c r="D165" s="66">
        <v>421.56315000000001</v>
      </c>
      <c r="E165" s="66">
        <v>0</v>
      </c>
      <c r="F165" s="66">
        <v>0</v>
      </c>
      <c r="G165" s="66">
        <v>0</v>
      </c>
      <c r="H165" s="66">
        <v>0</v>
      </c>
      <c r="I165" s="66">
        <v>0</v>
      </c>
    </row>
    <row r="166" spans="1:9" x14ac:dyDescent="0.25">
      <c r="A166" s="65">
        <v>2605</v>
      </c>
      <c r="B166" s="65" t="s">
        <v>89</v>
      </c>
      <c r="C166" s="66">
        <v>651.25492999999994</v>
      </c>
      <c r="D166" s="66">
        <v>649.07102999999995</v>
      </c>
      <c r="E166" s="66">
        <v>2.1839</v>
      </c>
      <c r="F166" s="66">
        <v>0</v>
      </c>
      <c r="G166" s="66">
        <v>0</v>
      </c>
      <c r="H166" s="66">
        <v>0</v>
      </c>
      <c r="I166" s="66">
        <v>0</v>
      </c>
    </row>
    <row r="167" spans="1:9" x14ac:dyDescent="0.25">
      <c r="A167" s="65">
        <v>2608</v>
      </c>
      <c r="B167" s="65" t="s">
        <v>89</v>
      </c>
      <c r="C167" s="66">
        <v>87.183970000000002</v>
      </c>
      <c r="D167" s="66">
        <v>87.183970000000002</v>
      </c>
      <c r="E167" s="66">
        <v>0</v>
      </c>
      <c r="F167" s="66">
        <v>0</v>
      </c>
      <c r="G167" s="66">
        <v>0</v>
      </c>
      <c r="H167" s="66">
        <v>0</v>
      </c>
      <c r="I167" s="66">
        <v>0</v>
      </c>
    </row>
    <row r="168" spans="1:9" x14ac:dyDescent="0.25">
      <c r="A168" s="65" t="s">
        <v>82</v>
      </c>
      <c r="B168" s="65" t="s">
        <v>106</v>
      </c>
      <c r="C168" s="66">
        <v>216758.29337999999</v>
      </c>
      <c r="D168" s="66">
        <v>195413.35123</v>
      </c>
      <c r="E168" s="66">
        <v>16072.114869999999</v>
      </c>
      <c r="F168" s="66">
        <v>0</v>
      </c>
      <c r="G168" s="66">
        <v>4245.2781400000003</v>
      </c>
      <c r="H168" s="66">
        <v>1027.5491400000001</v>
      </c>
      <c r="I168" s="66">
        <v>0</v>
      </c>
    </row>
    <row r="169" spans="1:9" x14ac:dyDescent="0.25">
      <c r="A169" s="65">
        <v>2610</v>
      </c>
      <c r="B169" s="65" t="s">
        <v>89</v>
      </c>
      <c r="C169" s="66">
        <v>1247310.2971399999</v>
      </c>
      <c r="D169" s="66">
        <v>99245.303780000002</v>
      </c>
      <c r="E169" s="66">
        <v>347095.19235999999</v>
      </c>
      <c r="F169" s="66">
        <v>0</v>
      </c>
      <c r="G169" s="66">
        <v>0</v>
      </c>
      <c r="H169" s="66">
        <v>800969.80099999998</v>
      </c>
      <c r="I169" s="66">
        <v>0</v>
      </c>
    </row>
    <row r="170" spans="1:9" x14ac:dyDescent="0.25">
      <c r="A170" s="65">
        <v>2616</v>
      </c>
      <c r="B170" s="65" t="s">
        <v>81</v>
      </c>
      <c r="C170" s="66">
        <v>-7.0166899999999996</v>
      </c>
      <c r="D170" s="66">
        <v>-6.1442699999999997</v>
      </c>
      <c r="E170" s="66">
        <v>0</v>
      </c>
      <c r="F170" s="66">
        <v>0</v>
      </c>
      <c r="G170" s="66">
        <v>0</v>
      </c>
      <c r="H170" s="66">
        <v>-0.87241999999999997</v>
      </c>
      <c r="I170" s="66">
        <v>0</v>
      </c>
    </row>
    <row r="171" spans="1:9" x14ac:dyDescent="0.25">
      <c r="A171" s="65">
        <v>2616</v>
      </c>
      <c r="B171" s="65" t="s">
        <v>89</v>
      </c>
      <c r="C171" s="66">
        <v>8.0879999999999994E-2</v>
      </c>
      <c r="D171" s="66">
        <v>0</v>
      </c>
      <c r="E171" s="66">
        <v>0</v>
      </c>
      <c r="F171" s="66">
        <v>0</v>
      </c>
      <c r="G171" s="66">
        <v>0</v>
      </c>
      <c r="H171" s="66">
        <v>8.0879999999999994E-2</v>
      </c>
      <c r="I171" s="66">
        <v>0</v>
      </c>
    </row>
    <row r="172" spans="1:9" x14ac:dyDescent="0.25">
      <c r="A172" s="65">
        <v>2618</v>
      </c>
      <c r="B172" s="65" t="s">
        <v>89</v>
      </c>
      <c r="C172" s="66">
        <v>40548.006119999998</v>
      </c>
      <c r="D172" s="66">
        <v>633.33222999999998</v>
      </c>
      <c r="E172" s="66">
        <v>1465.8994</v>
      </c>
      <c r="F172" s="66">
        <v>0</v>
      </c>
      <c r="G172" s="66">
        <v>0</v>
      </c>
      <c r="H172" s="66">
        <v>38448.774490000003</v>
      </c>
      <c r="I172" s="66">
        <v>0</v>
      </c>
    </row>
    <row r="173" spans="1:9" x14ac:dyDescent="0.25">
      <c r="A173" s="65" t="s">
        <v>82</v>
      </c>
      <c r="B173" s="65" t="s">
        <v>146</v>
      </c>
      <c r="C173" s="66">
        <v>1287851.36745</v>
      </c>
      <c r="D173" s="66">
        <v>99872.491739999998</v>
      </c>
      <c r="E173" s="66">
        <v>348561.09175999998</v>
      </c>
      <c r="F173" s="66">
        <v>0</v>
      </c>
      <c r="G173" s="66">
        <v>0</v>
      </c>
      <c r="H173" s="66">
        <v>839417.78394999995</v>
      </c>
      <c r="I173" s="66">
        <v>0</v>
      </c>
    </row>
    <row r="174" spans="1:9" x14ac:dyDescent="0.25">
      <c r="A174" s="65">
        <v>2620</v>
      </c>
      <c r="B174" s="65" t="s">
        <v>89</v>
      </c>
      <c r="C174" s="66">
        <v>159431.45976</v>
      </c>
      <c r="D174" s="66">
        <v>80095.863079999996</v>
      </c>
      <c r="E174" s="66">
        <v>78536.787830000001</v>
      </c>
      <c r="F174" s="66">
        <v>8.1762300000000003</v>
      </c>
      <c r="G174" s="66">
        <v>675.68007</v>
      </c>
      <c r="H174" s="66">
        <v>114.95255</v>
      </c>
      <c r="I174" s="66">
        <v>0</v>
      </c>
    </row>
    <row r="175" spans="1:9" x14ac:dyDescent="0.25">
      <c r="A175" s="65">
        <v>2628</v>
      </c>
      <c r="B175" s="65" t="s">
        <v>89</v>
      </c>
      <c r="C175" s="66">
        <v>213.64215999999999</v>
      </c>
      <c r="D175" s="66">
        <v>33.33182</v>
      </c>
      <c r="E175" s="66">
        <v>180.30373</v>
      </c>
      <c r="F175" s="66">
        <v>0</v>
      </c>
      <c r="G175" s="66">
        <v>0</v>
      </c>
      <c r="H175" s="66">
        <v>6.6100000000000004E-3</v>
      </c>
      <c r="I175" s="66">
        <v>0</v>
      </c>
    </row>
    <row r="176" spans="1:9" x14ac:dyDescent="0.25">
      <c r="A176" s="65" t="s">
        <v>82</v>
      </c>
      <c r="B176" s="65" t="s">
        <v>107</v>
      </c>
      <c r="C176" s="66">
        <v>159645.10191999999</v>
      </c>
      <c r="D176" s="66">
        <v>80129.194900000002</v>
      </c>
      <c r="E176" s="66">
        <v>78717.091560000001</v>
      </c>
      <c r="F176" s="66">
        <v>8.1762300000000003</v>
      </c>
      <c r="G176" s="66">
        <v>675.68007</v>
      </c>
      <c r="H176" s="66">
        <v>114.95916</v>
      </c>
      <c r="I176" s="66">
        <v>0</v>
      </c>
    </row>
    <row r="177" spans="1:9" x14ac:dyDescent="0.25">
      <c r="A177" s="65">
        <v>2630</v>
      </c>
      <c r="B177" s="65" t="s">
        <v>89</v>
      </c>
      <c r="C177" s="66">
        <v>1590124.09629</v>
      </c>
      <c r="D177" s="66">
        <v>546046.67761000001</v>
      </c>
      <c r="E177" s="66">
        <v>1042837.40414</v>
      </c>
      <c r="F177" s="66">
        <v>0</v>
      </c>
      <c r="G177" s="66">
        <v>574.00099999999998</v>
      </c>
      <c r="H177" s="66">
        <v>666.01354000000003</v>
      </c>
      <c r="I177" s="66">
        <v>0</v>
      </c>
    </row>
    <row r="178" spans="1:9" x14ac:dyDescent="0.25">
      <c r="A178" s="65">
        <v>2636</v>
      </c>
      <c r="B178" s="65" t="s">
        <v>81</v>
      </c>
      <c r="C178" s="66">
        <v>-379.16320999999999</v>
      </c>
      <c r="D178" s="66">
        <v>-264.00977</v>
      </c>
      <c r="E178" s="66">
        <v>-114.84241</v>
      </c>
      <c r="F178" s="66">
        <v>0</v>
      </c>
      <c r="G178" s="66">
        <v>-0.14713000000000001</v>
      </c>
      <c r="H178" s="66">
        <v>-0.16389999999999999</v>
      </c>
      <c r="I178" s="66">
        <v>0</v>
      </c>
    </row>
    <row r="179" spans="1:9" x14ac:dyDescent="0.25">
      <c r="A179" s="65">
        <v>2636</v>
      </c>
      <c r="B179" s="65" t="s">
        <v>89</v>
      </c>
      <c r="C179" s="66">
        <v>1.73434</v>
      </c>
      <c r="D179" s="66">
        <v>1.2346699999999999</v>
      </c>
      <c r="E179" s="66">
        <v>0.49967</v>
      </c>
      <c r="F179" s="66">
        <v>0</v>
      </c>
      <c r="G179" s="66">
        <v>0</v>
      </c>
      <c r="H179" s="66">
        <v>0</v>
      </c>
      <c r="I179" s="66">
        <v>0</v>
      </c>
    </row>
    <row r="180" spans="1:9" x14ac:dyDescent="0.25">
      <c r="A180" s="65">
        <v>2638</v>
      </c>
      <c r="B180" s="65" t="s">
        <v>89</v>
      </c>
      <c r="C180" s="66">
        <v>19588.8279</v>
      </c>
      <c r="D180" s="66">
        <v>10480.936180000001</v>
      </c>
      <c r="E180" s="66">
        <v>9093.2587399999993</v>
      </c>
      <c r="F180" s="66">
        <v>0</v>
      </c>
      <c r="G180" s="66">
        <v>6.7790499999999998</v>
      </c>
      <c r="H180" s="66">
        <v>7.8539300000000001</v>
      </c>
      <c r="I180" s="66">
        <v>0</v>
      </c>
    </row>
    <row r="181" spans="1:9" x14ac:dyDescent="0.25">
      <c r="A181" s="65" t="s">
        <v>82</v>
      </c>
      <c r="B181" s="65" t="s">
        <v>147</v>
      </c>
      <c r="C181" s="66">
        <v>1609335.49532</v>
      </c>
      <c r="D181" s="66">
        <v>556264.83869</v>
      </c>
      <c r="E181" s="66">
        <v>1051816.32014</v>
      </c>
      <c r="F181" s="66">
        <v>0</v>
      </c>
      <c r="G181" s="66">
        <v>580.63292000000001</v>
      </c>
      <c r="H181" s="66">
        <v>673.70357000000001</v>
      </c>
      <c r="I181" s="66">
        <v>0</v>
      </c>
    </row>
    <row r="182" spans="1:9" x14ac:dyDescent="0.25">
      <c r="A182" s="65">
        <v>2650</v>
      </c>
      <c r="B182" s="65" t="s">
        <v>89</v>
      </c>
      <c r="C182" s="66">
        <v>47758.340259999997</v>
      </c>
      <c r="D182" s="66">
        <v>47729.958729999998</v>
      </c>
      <c r="E182" s="66">
        <v>28.381530000000001</v>
      </c>
      <c r="F182" s="66">
        <v>0</v>
      </c>
      <c r="G182" s="66">
        <v>0</v>
      </c>
      <c r="H182" s="66">
        <v>0</v>
      </c>
      <c r="I182" s="66">
        <v>0</v>
      </c>
    </row>
    <row r="183" spans="1:9" x14ac:dyDescent="0.25">
      <c r="A183" s="65">
        <v>2651</v>
      </c>
      <c r="B183" s="65" t="s">
        <v>89</v>
      </c>
      <c r="C183" s="66">
        <v>15049.166219999999</v>
      </c>
      <c r="D183" s="66">
        <v>13352.4</v>
      </c>
      <c r="E183" s="66">
        <v>1696.76622</v>
      </c>
      <c r="F183" s="66">
        <v>0</v>
      </c>
      <c r="G183" s="66">
        <v>0</v>
      </c>
      <c r="H183" s="66">
        <v>0</v>
      </c>
      <c r="I183" s="66">
        <v>0</v>
      </c>
    </row>
    <row r="184" spans="1:9" x14ac:dyDescent="0.25">
      <c r="A184" s="65">
        <v>2655</v>
      </c>
      <c r="B184" s="65" t="s">
        <v>89</v>
      </c>
      <c r="C184" s="66">
        <v>0.21271000000000001</v>
      </c>
      <c r="D184" s="66">
        <v>0.21271000000000001</v>
      </c>
      <c r="E184" s="66">
        <v>0</v>
      </c>
      <c r="F184" s="66">
        <v>0</v>
      </c>
      <c r="G184" s="66">
        <v>0</v>
      </c>
      <c r="H184" s="66">
        <v>0</v>
      </c>
      <c r="I184" s="66">
        <v>0</v>
      </c>
    </row>
    <row r="185" spans="1:9" x14ac:dyDescent="0.25">
      <c r="A185" s="65">
        <v>2656</v>
      </c>
      <c r="B185" s="65" t="s">
        <v>81</v>
      </c>
      <c r="C185" s="66">
        <v>-1.55453</v>
      </c>
      <c r="D185" s="66">
        <v>-1.55453</v>
      </c>
      <c r="E185" s="66">
        <v>0</v>
      </c>
      <c r="F185" s="66">
        <v>0</v>
      </c>
      <c r="G185" s="66">
        <v>0</v>
      </c>
      <c r="H185" s="66">
        <v>0</v>
      </c>
      <c r="I185" s="66">
        <v>0</v>
      </c>
    </row>
    <row r="186" spans="1:9" x14ac:dyDescent="0.25">
      <c r="A186" s="65">
        <v>2658</v>
      </c>
      <c r="B186" s="65" t="s">
        <v>89</v>
      </c>
      <c r="C186" s="66">
        <v>119.03497</v>
      </c>
      <c r="D186" s="66">
        <v>110.65182</v>
      </c>
      <c r="E186" s="66">
        <v>8.3831500000000005</v>
      </c>
      <c r="F186" s="66">
        <v>0</v>
      </c>
      <c r="G186" s="66">
        <v>0</v>
      </c>
      <c r="H186" s="66">
        <v>0</v>
      </c>
      <c r="I186" s="66">
        <v>0</v>
      </c>
    </row>
    <row r="187" spans="1:9" x14ac:dyDescent="0.25">
      <c r="A187" s="65" t="s">
        <v>82</v>
      </c>
      <c r="B187" s="65" t="s">
        <v>148</v>
      </c>
      <c r="C187" s="66">
        <v>62925.199630000003</v>
      </c>
      <c r="D187" s="66">
        <v>61191.668729999998</v>
      </c>
      <c r="E187" s="66">
        <v>1733.5309</v>
      </c>
      <c r="F187" s="66">
        <v>0</v>
      </c>
      <c r="G187" s="66">
        <v>0</v>
      </c>
      <c r="H187" s="66">
        <v>0</v>
      </c>
      <c r="I187" s="66">
        <v>0</v>
      </c>
    </row>
    <row r="188" spans="1:9" x14ac:dyDescent="0.25">
      <c r="A188" s="65" t="s">
        <v>82</v>
      </c>
      <c r="B188" s="65" t="s">
        <v>108</v>
      </c>
      <c r="C188" s="66">
        <v>3336515.4577000001</v>
      </c>
      <c r="D188" s="66">
        <v>992871.54529000004</v>
      </c>
      <c r="E188" s="66">
        <v>1496900.1492300001</v>
      </c>
      <c r="F188" s="66">
        <v>8.1762300000000003</v>
      </c>
      <c r="G188" s="66">
        <v>5501.5911299999998</v>
      </c>
      <c r="H188" s="66">
        <v>841233.99581999995</v>
      </c>
      <c r="I188" s="66">
        <v>0</v>
      </c>
    </row>
    <row r="189" spans="1:9" x14ac:dyDescent="0.25">
      <c r="A189" s="65">
        <v>2900</v>
      </c>
      <c r="B189" s="65" t="s">
        <v>89</v>
      </c>
      <c r="C189" s="66">
        <v>44773.978949999997</v>
      </c>
      <c r="D189" s="66">
        <v>42282.187230000003</v>
      </c>
      <c r="E189" s="66">
        <v>2491.7917200000002</v>
      </c>
      <c r="F189" s="66">
        <v>0</v>
      </c>
      <c r="G189" s="66">
        <v>0</v>
      </c>
      <c r="H189" s="66">
        <v>0</v>
      </c>
      <c r="I189" s="66">
        <v>0</v>
      </c>
    </row>
    <row r="190" spans="1:9" x14ac:dyDescent="0.25">
      <c r="A190" s="65">
        <v>2902</v>
      </c>
      <c r="B190" s="65" t="s">
        <v>89</v>
      </c>
      <c r="C190" s="66">
        <v>1344.0103799999999</v>
      </c>
      <c r="D190" s="66">
        <v>1344.0103799999999</v>
      </c>
      <c r="E190" s="66">
        <v>0</v>
      </c>
      <c r="F190" s="66">
        <v>0</v>
      </c>
      <c r="G190" s="66">
        <v>0</v>
      </c>
      <c r="H190" s="66">
        <v>0</v>
      </c>
      <c r="I190" s="66">
        <v>0</v>
      </c>
    </row>
    <row r="191" spans="1:9" x14ac:dyDescent="0.25">
      <c r="A191" s="65">
        <v>2903</v>
      </c>
      <c r="B191" s="65" t="s">
        <v>89</v>
      </c>
      <c r="C191" s="66">
        <v>1812.60582</v>
      </c>
      <c r="D191" s="66">
        <v>1627.7680399999999</v>
      </c>
      <c r="E191" s="66">
        <v>151.48131000000001</v>
      </c>
      <c r="F191" s="66">
        <v>3.2499999999999999E-3</v>
      </c>
      <c r="G191" s="66">
        <v>17.848040000000001</v>
      </c>
      <c r="H191" s="66">
        <v>15.505179999999999</v>
      </c>
      <c r="I191" s="66">
        <v>0</v>
      </c>
    </row>
    <row r="192" spans="1:9" x14ac:dyDescent="0.25">
      <c r="A192" s="65">
        <v>2909</v>
      </c>
      <c r="B192" s="65" t="s">
        <v>89</v>
      </c>
      <c r="C192" s="66">
        <v>528.34518000000003</v>
      </c>
      <c r="D192" s="66">
        <v>460.62211000000002</v>
      </c>
      <c r="E192" s="66">
        <v>66.523849999999996</v>
      </c>
      <c r="F192" s="66">
        <v>0.24922</v>
      </c>
      <c r="G192" s="66">
        <v>0.95</v>
      </c>
      <c r="H192" s="66">
        <v>0</v>
      </c>
      <c r="I192" s="66">
        <v>0</v>
      </c>
    </row>
    <row r="193" spans="1:9" x14ac:dyDescent="0.25">
      <c r="A193" s="65" t="s">
        <v>82</v>
      </c>
      <c r="B193" s="65" t="s">
        <v>149</v>
      </c>
      <c r="C193" s="66">
        <v>48458.940329999998</v>
      </c>
      <c r="D193" s="66">
        <v>45714.587760000002</v>
      </c>
      <c r="E193" s="66">
        <v>2709.7968799999999</v>
      </c>
      <c r="F193" s="66">
        <v>0.25247000000000003</v>
      </c>
      <c r="G193" s="66">
        <v>18.79804</v>
      </c>
      <c r="H193" s="66">
        <v>15.505179999999999</v>
      </c>
      <c r="I193" s="66">
        <v>0</v>
      </c>
    </row>
    <row r="194" spans="1:9" x14ac:dyDescent="0.25">
      <c r="A194" s="65">
        <v>2920</v>
      </c>
      <c r="B194" s="65" t="s">
        <v>89</v>
      </c>
      <c r="C194" s="66">
        <v>13661.574070000001</v>
      </c>
      <c r="D194" s="66">
        <v>13661.574070000001</v>
      </c>
      <c r="E194" s="66">
        <v>0</v>
      </c>
      <c r="F194" s="66">
        <v>0</v>
      </c>
      <c r="G194" s="66">
        <v>0</v>
      </c>
      <c r="H194" s="66">
        <v>0</v>
      </c>
      <c r="I194" s="66">
        <v>0</v>
      </c>
    </row>
    <row r="195" spans="1:9" x14ac:dyDescent="0.25">
      <c r="A195" s="65">
        <v>2924</v>
      </c>
      <c r="B195" s="65" t="s">
        <v>89</v>
      </c>
      <c r="C195" s="66">
        <v>3914.2557700000002</v>
      </c>
      <c r="D195" s="66">
        <v>1711.39777</v>
      </c>
      <c r="E195" s="66">
        <v>2202.8580000000002</v>
      </c>
      <c r="F195" s="66">
        <v>0</v>
      </c>
      <c r="G195" s="66">
        <v>0</v>
      </c>
      <c r="H195" s="66">
        <v>0</v>
      </c>
      <c r="I195" s="66">
        <v>0</v>
      </c>
    </row>
    <row r="196" spans="1:9" x14ac:dyDescent="0.25">
      <c r="A196" s="65" t="s">
        <v>82</v>
      </c>
      <c r="B196" s="65" t="s">
        <v>111</v>
      </c>
      <c r="C196" s="66">
        <v>17575.829839999999</v>
      </c>
      <c r="D196" s="66">
        <v>15372.97184</v>
      </c>
      <c r="E196" s="66">
        <v>2202.8580000000002</v>
      </c>
      <c r="F196" s="66">
        <v>0</v>
      </c>
      <c r="G196" s="66">
        <v>0</v>
      </c>
      <c r="H196" s="66">
        <v>0</v>
      </c>
      <c r="I196" s="66">
        <v>0</v>
      </c>
    </row>
    <row r="197" spans="1:9" x14ac:dyDescent="0.25">
      <c r="A197" s="65" t="s">
        <v>82</v>
      </c>
      <c r="B197" s="65" t="s">
        <v>112</v>
      </c>
      <c r="C197" s="66">
        <v>66034.770170000003</v>
      </c>
      <c r="D197" s="66">
        <v>61087.559600000001</v>
      </c>
      <c r="E197" s="66">
        <v>4912.65488</v>
      </c>
      <c r="F197" s="66">
        <v>0.25247000000000003</v>
      </c>
      <c r="G197" s="66">
        <v>18.79804</v>
      </c>
      <c r="H197" s="66">
        <v>15.505179999999999</v>
      </c>
      <c r="I197" s="66">
        <v>0</v>
      </c>
    </row>
    <row r="198" spans="1:9" x14ac:dyDescent="0.25">
      <c r="A198" s="65" t="s">
        <v>82</v>
      </c>
      <c r="B198" s="65" t="s">
        <v>113</v>
      </c>
      <c r="C198" s="66">
        <v>3402550.2278700001</v>
      </c>
      <c r="D198" s="66">
        <v>1053959.1048900001</v>
      </c>
      <c r="E198" s="66">
        <v>1501812.8041099999</v>
      </c>
      <c r="F198" s="66">
        <v>8.4286999999999992</v>
      </c>
      <c r="G198" s="66">
        <v>5520.3891700000004</v>
      </c>
      <c r="H198" s="66">
        <v>841249.50100000005</v>
      </c>
      <c r="I198" s="66">
        <v>0</v>
      </c>
    </row>
    <row r="199" spans="1:9" x14ac:dyDescent="0.25">
      <c r="A199" s="65">
        <v>3320</v>
      </c>
      <c r="B199" s="65" t="s">
        <v>89</v>
      </c>
      <c r="C199" s="66">
        <v>345.83150000000001</v>
      </c>
      <c r="D199" s="66">
        <v>0</v>
      </c>
      <c r="E199" s="66">
        <v>183.81634</v>
      </c>
      <c r="F199" s="66">
        <v>0</v>
      </c>
      <c r="G199" s="66">
        <v>0</v>
      </c>
      <c r="H199" s="66">
        <v>162.01516000000001</v>
      </c>
      <c r="I199" s="66">
        <v>0</v>
      </c>
    </row>
    <row r="200" spans="1:9" x14ac:dyDescent="0.25">
      <c r="A200" s="65">
        <v>3326</v>
      </c>
      <c r="B200" s="65" t="s">
        <v>81</v>
      </c>
      <c r="C200" s="66">
        <v>-4.3549999999999998E-2</v>
      </c>
      <c r="D200" s="66">
        <v>0</v>
      </c>
      <c r="E200" s="66">
        <v>-4.3549999999999998E-2</v>
      </c>
      <c r="F200" s="66">
        <v>0</v>
      </c>
      <c r="G200" s="66">
        <v>0</v>
      </c>
      <c r="H200" s="66">
        <v>0</v>
      </c>
      <c r="I200" s="66">
        <v>0</v>
      </c>
    </row>
    <row r="201" spans="1:9" x14ac:dyDescent="0.25">
      <c r="A201" s="65">
        <v>3328</v>
      </c>
      <c r="B201" s="65" t="s">
        <v>89</v>
      </c>
      <c r="C201" s="66">
        <v>14.15043</v>
      </c>
      <c r="D201" s="66">
        <v>0</v>
      </c>
      <c r="E201" s="66">
        <v>7.5574000000000003</v>
      </c>
      <c r="F201" s="66">
        <v>0</v>
      </c>
      <c r="G201" s="66">
        <v>0</v>
      </c>
      <c r="H201" s="66">
        <v>6.5930299999999997</v>
      </c>
      <c r="I201" s="66">
        <v>0</v>
      </c>
    </row>
    <row r="202" spans="1:9" x14ac:dyDescent="0.25">
      <c r="A202" s="65" t="s">
        <v>82</v>
      </c>
      <c r="B202" s="65" t="s">
        <v>150</v>
      </c>
      <c r="C202" s="66">
        <v>359.93838</v>
      </c>
      <c r="D202" s="66">
        <v>0</v>
      </c>
      <c r="E202" s="66">
        <v>191.33018999999999</v>
      </c>
      <c r="F202" s="66">
        <v>0</v>
      </c>
      <c r="G202" s="66">
        <v>0</v>
      </c>
      <c r="H202" s="66">
        <v>168.60819000000001</v>
      </c>
      <c r="I202" s="66">
        <v>0</v>
      </c>
    </row>
    <row r="203" spans="1:9" x14ac:dyDescent="0.25">
      <c r="A203" s="65">
        <v>3353</v>
      </c>
      <c r="B203" s="65" t="s">
        <v>89</v>
      </c>
      <c r="C203" s="66">
        <v>1474.34177</v>
      </c>
      <c r="D203" s="66">
        <v>1474.34177</v>
      </c>
      <c r="E203" s="66">
        <v>0</v>
      </c>
      <c r="F203" s="66">
        <v>0</v>
      </c>
      <c r="G203" s="66">
        <v>0</v>
      </c>
      <c r="H203" s="66">
        <v>0</v>
      </c>
      <c r="I203" s="66">
        <v>0</v>
      </c>
    </row>
    <row r="204" spans="1:9" x14ac:dyDescent="0.25">
      <c r="A204" s="65" t="s">
        <v>82</v>
      </c>
      <c r="B204" s="65" t="s">
        <v>151</v>
      </c>
      <c r="C204" s="66">
        <v>1474.34177</v>
      </c>
      <c r="D204" s="66">
        <v>1474.34177</v>
      </c>
      <c r="E204" s="66">
        <v>0</v>
      </c>
      <c r="F204" s="66">
        <v>0</v>
      </c>
      <c r="G204" s="66">
        <v>0</v>
      </c>
      <c r="H204" s="66">
        <v>0</v>
      </c>
      <c r="I204" s="66">
        <v>0</v>
      </c>
    </row>
    <row r="205" spans="1:9" x14ac:dyDescent="0.25">
      <c r="A205" s="65" t="s">
        <v>82</v>
      </c>
      <c r="B205" s="65" t="s">
        <v>152</v>
      </c>
      <c r="C205" s="66">
        <v>1834.28015</v>
      </c>
      <c r="D205" s="66">
        <v>1474.34177</v>
      </c>
      <c r="E205" s="66">
        <v>191.33018999999999</v>
      </c>
      <c r="F205" s="66">
        <v>0</v>
      </c>
      <c r="G205" s="66">
        <v>0</v>
      </c>
      <c r="H205" s="66">
        <v>168.60819000000001</v>
      </c>
      <c r="I205" s="66">
        <v>0</v>
      </c>
    </row>
    <row r="206" spans="1:9" x14ac:dyDescent="0.25">
      <c r="A206" s="65">
        <v>3600</v>
      </c>
      <c r="B206" s="65" t="s">
        <v>89</v>
      </c>
      <c r="C206" s="66">
        <v>725.54046000000005</v>
      </c>
      <c r="D206" s="66">
        <v>725.42379000000005</v>
      </c>
      <c r="E206" s="66">
        <v>0</v>
      </c>
      <c r="F206" s="66">
        <v>0</v>
      </c>
      <c r="G206" s="66">
        <v>0.11667</v>
      </c>
      <c r="H206" s="66">
        <v>0</v>
      </c>
      <c r="I206" s="66">
        <v>0</v>
      </c>
    </row>
    <row r="207" spans="1:9" x14ac:dyDescent="0.25">
      <c r="A207" s="65" t="s">
        <v>82</v>
      </c>
      <c r="B207" s="65" t="s">
        <v>153</v>
      </c>
      <c r="C207" s="66">
        <v>725.54046000000005</v>
      </c>
      <c r="D207" s="66">
        <v>725.42379000000005</v>
      </c>
      <c r="E207" s="66">
        <v>0</v>
      </c>
      <c r="F207" s="66">
        <v>0</v>
      </c>
      <c r="G207" s="66">
        <v>0.11667</v>
      </c>
      <c r="H207" s="66">
        <v>0</v>
      </c>
      <c r="I207" s="66">
        <v>0</v>
      </c>
    </row>
    <row r="208" spans="1:9" x14ac:dyDescent="0.25">
      <c r="A208" s="65">
        <v>3610</v>
      </c>
      <c r="B208" s="65" t="s">
        <v>89</v>
      </c>
      <c r="C208" s="66">
        <v>11.76</v>
      </c>
      <c r="D208" s="66">
        <v>11.76</v>
      </c>
      <c r="E208" s="66">
        <v>0</v>
      </c>
      <c r="F208" s="66">
        <v>0</v>
      </c>
      <c r="G208" s="66">
        <v>0</v>
      </c>
      <c r="H208" s="66">
        <v>0</v>
      </c>
      <c r="I208" s="66">
        <v>0</v>
      </c>
    </row>
    <row r="209" spans="1:9" x14ac:dyDescent="0.25">
      <c r="A209" s="65" t="s">
        <v>82</v>
      </c>
      <c r="B209" s="65" t="s">
        <v>154</v>
      </c>
      <c r="C209" s="66">
        <v>11.76</v>
      </c>
      <c r="D209" s="66">
        <v>11.76</v>
      </c>
      <c r="E209" s="66">
        <v>0</v>
      </c>
      <c r="F209" s="66">
        <v>0</v>
      </c>
      <c r="G209" s="66">
        <v>0</v>
      </c>
      <c r="H209" s="66">
        <v>0</v>
      </c>
      <c r="I209" s="66">
        <v>0</v>
      </c>
    </row>
    <row r="210" spans="1:9" x14ac:dyDescent="0.25">
      <c r="A210" s="65">
        <v>3622</v>
      </c>
      <c r="B210" s="65" t="s">
        <v>89</v>
      </c>
      <c r="C210" s="66">
        <v>2868.98146</v>
      </c>
      <c r="D210" s="66">
        <v>2868.98146</v>
      </c>
      <c r="E210" s="66">
        <v>0</v>
      </c>
      <c r="F210" s="66">
        <v>0</v>
      </c>
      <c r="G210" s="66">
        <v>0</v>
      </c>
      <c r="H210" s="66">
        <v>0</v>
      </c>
      <c r="I210" s="66">
        <v>0</v>
      </c>
    </row>
    <row r="211" spans="1:9" x14ac:dyDescent="0.25">
      <c r="A211" s="65">
        <v>3623</v>
      </c>
      <c r="B211" s="65" t="s">
        <v>89</v>
      </c>
      <c r="C211" s="66">
        <v>1082.83</v>
      </c>
      <c r="D211" s="66">
        <v>1082.83</v>
      </c>
      <c r="E211" s="66">
        <v>0</v>
      </c>
      <c r="F211" s="66">
        <v>0</v>
      </c>
      <c r="G211" s="66">
        <v>0</v>
      </c>
      <c r="H211" s="66">
        <v>0</v>
      </c>
      <c r="I211" s="66">
        <v>0</v>
      </c>
    </row>
    <row r="212" spans="1:9" x14ac:dyDescent="0.25">
      <c r="A212" s="65" t="s">
        <v>82</v>
      </c>
      <c r="B212" s="65" t="s">
        <v>155</v>
      </c>
      <c r="C212" s="66">
        <v>3951.8114599999999</v>
      </c>
      <c r="D212" s="66">
        <v>3951.8114599999999</v>
      </c>
      <c r="E212" s="66">
        <v>0</v>
      </c>
      <c r="F212" s="66">
        <v>0</v>
      </c>
      <c r="G212" s="66">
        <v>0</v>
      </c>
      <c r="H212" s="66">
        <v>0</v>
      </c>
      <c r="I212" s="66">
        <v>0</v>
      </c>
    </row>
    <row r="213" spans="1:9" x14ac:dyDescent="0.25">
      <c r="C213" s="66">
        <v>0</v>
      </c>
      <c r="D213" s="66">
        <v>0</v>
      </c>
      <c r="E213" s="66">
        <v>0</v>
      </c>
      <c r="F213" s="66">
        <v>0</v>
      </c>
      <c r="G213" s="66">
        <v>0</v>
      </c>
      <c r="H213" s="66">
        <v>0</v>
      </c>
      <c r="I213" s="66" t="e">
        <v>#VALUE!</v>
      </c>
    </row>
    <row r="214" spans="1:9" x14ac:dyDescent="0.25">
      <c r="A214" s="65" t="s">
        <v>505</v>
      </c>
      <c r="B214" s="65">
        <v>31</v>
      </c>
      <c r="C214" s="66">
        <v>0</v>
      </c>
      <c r="D214" s="66">
        <v>0</v>
      </c>
      <c r="E214" s="66">
        <v>0</v>
      </c>
      <c r="F214" s="66">
        <v>0</v>
      </c>
      <c r="G214" s="66">
        <v>0</v>
      </c>
      <c r="H214" s="66">
        <v>0</v>
      </c>
      <c r="I214" s="66" t="e">
        <v>#VALUE!</v>
      </c>
    </row>
    <row r="215" spans="1:9" x14ac:dyDescent="0.25">
      <c r="A215" s="65">
        <v>3642</v>
      </c>
      <c r="B215" s="65" t="s">
        <v>89</v>
      </c>
      <c r="C215" s="66">
        <v>40000</v>
      </c>
      <c r="D215" s="66">
        <v>40000</v>
      </c>
      <c r="E215" s="66">
        <v>0</v>
      </c>
      <c r="F215" s="66">
        <v>0</v>
      </c>
      <c r="G215" s="66">
        <v>0</v>
      </c>
      <c r="H215" s="66">
        <v>0</v>
      </c>
      <c r="I215" s="66">
        <v>0</v>
      </c>
    </row>
    <row r="216" spans="1:9" x14ac:dyDescent="0.25">
      <c r="A216" s="65">
        <v>3648</v>
      </c>
      <c r="B216" s="65" t="s">
        <v>89</v>
      </c>
      <c r="C216" s="66">
        <v>5558.4998999999998</v>
      </c>
      <c r="D216" s="66">
        <v>5547.9868299999998</v>
      </c>
      <c r="E216" s="66">
        <v>0</v>
      </c>
      <c r="F216" s="66">
        <v>0</v>
      </c>
      <c r="G216" s="66">
        <v>10.513070000000001</v>
      </c>
      <c r="H216" s="66">
        <v>0</v>
      </c>
      <c r="I216" s="66">
        <v>0</v>
      </c>
    </row>
    <row r="217" spans="1:9" x14ac:dyDescent="0.25">
      <c r="A217" s="65" t="s">
        <v>82</v>
      </c>
      <c r="B217" s="65" t="s">
        <v>156</v>
      </c>
      <c r="C217" s="66">
        <v>45558.499900000003</v>
      </c>
      <c r="D217" s="66">
        <v>45547.986830000002</v>
      </c>
      <c r="E217" s="66">
        <v>0</v>
      </c>
      <c r="F217" s="66">
        <v>0</v>
      </c>
      <c r="G217" s="66">
        <v>10.513070000000001</v>
      </c>
      <c r="H217" s="66">
        <v>0</v>
      </c>
      <c r="I217" s="66">
        <v>0</v>
      </c>
    </row>
    <row r="218" spans="1:9" x14ac:dyDescent="0.25">
      <c r="A218" s="65">
        <v>3653</v>
      </c>
      <c r="B218" s="65" t="s">
        <v>89</v>
      </c>
      <c r="C218" s="66">
        <v>16.120719999999999</v>
      </c>
      <c r="D218" s="66">
        <v>16.120719999999999</v>
      </c>
      <c r="E218" s="66">
        <v>0</v>
      </c>
      <c r="F218" s="66">
        <v>0</v>
      </c>
      <c r="G218" s="66">
        <v>0</v>
      </c>
      <c r="H218" s="66">
        <v>0</v>
      </c>
      <c r="I218" s="66">
        <v>0</v>
      </c>
    </row>
    <row r="219" spans="1:9" x14ac:dyDescent="0.25">
      <c r="A219" s="65">
        <v>3658</v>
      </c>
      <c r="B219" s="65" t="s">
        <v>89</v>
      </c>
      <c r="C219" s="66">
        <v>6154.7304999999997</v>
      </c>
      <c r="D219" s="66">
        <v>6154.7304999999997</v>
      </c>
      <c r="E219" s="66">
        <v>0</v>
      </c>
      <c r="F219" s="66">
        <v>0</v>
      </c>
      <c r="G219" s="66">
        <v>0</v>
      </c>
      <c r="H219" s="66">
        <v>0</v>
      </c>
      <c r="I219" s="66">
        <v>0</v>
      </c>
    </row>
    <row r="220" spans="1:9" x14ac:dyDescent="0.25">
      <c r="A220" s="65" t="s">
        <v>82</v>
      </c>
      <c r="B220" s="65" t="s">
        <v>157</v>
      </c>
      <c r="C220" s="66">
        <v>6170.8512199999996</v>
      </c>
      <c r="D220" s="66">
        <v>6170.8512199999996</v>
      </c>
      <c r="E220" s="66">
        <v>0</v>
      </c>
      <c r="F220" s="66">
        <v>0</v>
      </c>
      <c r="G220" s="66">
        <v>0</v>
      </c>
      <c r="H220" s="66">
        <v>0</v>
      </c>
      <c r="I220" s="66">
        <v>0</v>
      </c>
    </row>
    <row r="221" spans="1:9" x14ac:dyDescent="0.25">
      <c r="A221" s="65">
        <v>3678</v>
      </c>
      <c r="B221" s="65" t="s">
        <v>89</v>
      </c>
      <c r="C221" s="66">
        <v>315.63623000000001</v>
      </c>
      <c r="D221" s="66">
        <v>315.63623000000001</v>
      </c>
      <c r="E221" s="66">
        <v>0</v>
      </c>
      <c r="F221" s="66">
        <v>0</v>
      </c>
      <c r="G221" s="66">
        <v>0</v>
      </c>
      <c r="H221" s="66">
        <v>0</v>
      </c>
      <c r="I221" s="66">
        <v>0</v>
      </c>
    </row>
    <row r="222" spans="1:9" x14ac:dyDescent="0.25">
      <c r="A222" s="65" t="s">
        <v>82</v>
      </c>
      <c r="B222" s="65" t="s">
        <v>158</v>
      </c>
      <c r="C222" s="66">
        <v>315.63623000000001</v>
      </c>
      <c r="D222" s="66">
        <v>315.63623000000001</v>
      </c>
      <c r="E222" s="66">
        <v>0</v>
      </c>
      <c r="F222" s="66">
        <v>0</v>
      </c>
      <c r="G222" s="66">
        <v>0</v>
      </c>
      <c r="H222" s="66">
        <v>0</v>
      </c>
      <c r="I222" s="66">
        <v>0</v>
      </c>
    </row>
    <row r="223" spans="1:9" x14ac:dyDescent="0.25">
      <c r="A223" s="65">
        <v>3690</v>
      </c>
      <c r="B223" s="65" t="s">
        <v>89</v>
      </c>
      <c r="C223" s="66">
        <v>396.41422999999998</v>
      </c>
      <c r="D223" s="66">
        <v>393.66798</v>
      </c>
      <c r="E223" s="66">
        <v>2.0426199999999999</v>
      </c>
      <c r="F223" s="66">
        <v>0</v>
      </c>
      <c r="G223" s="66">
        <v>0.70362999999999998</v>
      </c>
      <c r="H223" s="66">
        <v>0</v>
      </c>
      <c r="I223" s="66">
        <v>0</v>
      </c>
    </row>
    <row r="224" spans="1:9" x14ac:dyDescent="0.25">
      <c r="A224" s="65">
        <v>3692</v>
      </c>
      <c r="B224" s="65" t="s">
        <v>89</v>
      </c>
      <c r="C224" s="66">
        <v>282.58776</v>
      </c>
      <c r="D224" s="66">
        <v>133.46943999999999</v>
      </c>
      <c r="E224" s="66">
        <v>149.11832000000001</v>
      </c>
      <c r="F224" s="66">
        <v>0</v>
      </c>
      <c r="G224" s="66">
        <v>0</v>
      </c>
      <c r="H224" s="66">
        <v>0</v>
      </c>
      <c r="I224" s="66">
        <v>0</v>
      </c>
    </row>
    <row r="225" spans="1:9" x14ac:dyDescent="0.25">
      <c r="A225" s="65" t="s">
        <v>82</v>
      </c>
      <c r="B225" s="65" t="s">
        <v>159</v>
      </c>
      <c r="C225" s="66">
        <v>679.00198999999998</v>
      </c>
      <c r="D225" s="66">
        <v>527.13742000000002</v>
      </c>
      <c r="E225" s="66">
        <v>151.16094000000001</v>
      </c>
      <c r="F225" s="66">
        <v>0</v>
      </c>
      <c r="G225" s="66">
        <v>0.70362999999999998</v>
      </c>
      <c r="H225" s="66">
        <v>0</v>
      </c>
      <c r="I225" s="66">
        <v>0</v>
      </c>
    </row>
    <row r="226" spans="1:9" x14ac:dyDescent="0.25">
      <c r="A226" s="65" t="s">
        <v>82</v>
      </c>
      <c r="B226" s="65" t="s">
        <v>160</v>
      </c>
      <c r="C226" s="66">
        <v>57413.101260000003</v>
      </c>
      <c r="D226" s="66">
        <v>57250.606950000001</v>
      </c>
      <c r="E226" s="66">
        <v>151.16094000000001</v>
      </c>
      <c r="F226" s="66">
        <v>0</v>
      </c>
      <c r="G226" s="66">
        <v>11.33337</v>
      </c>
      <c r="H226" s="66">
        <v>0</v>
      </c>
      <c r="I226" s="66">
        <v>0</v>
      </c>
    </row>
    <row r="227" spans="1:9" x14ac:dyDescent="0.25">
      <c r="A227" s="65">
        <v>3720</v>
      </c>
      <c r="B227" s="65" t="s">
        <v>89</v>
      </c>
      <c r="C227" s="66">
        <v>95.488339999999994</v>
      </c>
      <c r="D227" s="66">
        <v>95.488339999999994</v>
      </c>
      <c r="E227" s="66">
        <v>0</v>
      </c>
      <c r="F227" s="66">
        <v>0</v>
      </c>
      <c r="G227" s="66">
        <v>0</v>
      </c>
      <c r="H227" s="66">
        <v>0</v>
      </c>
      <c r="I227" s="66">
        <v>0</v>
      </c>
    </row>
    <row r="228" spans="1:9" x14ac:dyDescent="0.25">
      <c r="A228" s="65" t="s">
        <v>82</v>
      </c>
      <c r="B228" s="65" t="s">
        <v>161</v>
      </c>
      <c r="C228" s="66">
        <v>95.488339999999994</v>
      </c>
      <c r="D228" s="66">
        <v>95.488339999999994</v>
      </c>
      <c r="E228" s="66">
        <v>0</v>
      </c>
      <c r="F228" s="66">
        <v>0</v>
      </c>
      <c r="G228" s="66">
        <v>0</v>
      </c>
      <c r="H228" s="66">
        <v>0</v>
      </c>
      <c r="I228" s="66">
        <v>0</v>
      </c>
    </row>
    <row r="229" spans="1:9" x14ac:dyDescent="0.25">
      <c r="A229" s="65">
        <v>3739</v>
      </c>
      <c r="B229" s="65" t="s">
        <v>89</v>
      </c>
      <c r="C229" s="66">
        <v>5386.2840900000001</v>
      </c>
      <c r="D229" s="66">
        <v>5386.2840900000001</v>
      </c>
      <c r="E229" s="66">
        <v>0</v>
      </c>
      <c r="F229" s="66">
        <v>0</v>
      </c>
      <c r="G229" s="66">
        <v>0</v>
      </c>
      <c r="H229" s="66">
        <v>0</v>
      </c>
      <c r="I229" s="66">
        <v>0</v>
      </c>
    </row>
    <row r="230" spans="1:9" x14ac:dyDescent="0.25">
      <c r="A230" s="65" t="s">
        <v>82</v>
      </c>
      <c r="B230" s="65" t="s">
        <v>128</v>
      </c>
      <c r="C230" s="66">
        <v>5386.2840900000001</v>
      </c>
      <c r="D230" s="66">
        <v>5386.2840900000001</v>
      </c>
      <c r="E230" s="66">
        <v>0</v>
      </c>
      <c r="F230" s="66">
        <v>0</v>
      </c>
      <c r="G230" s="66">
        <v>0</v>
      </c>
      <c r="H230" s="66">
        <v>0</v>
      </c>
      <c r="I230" s="66">
        <v>0</v>
      </c>
    </row>
    <row r="231" spans="1:9" x14ac:dyDescent="0.25">
      <c r="A231" s="65" t="s">
        <v>82</v>
      </c>
      <c r="B231" s="65" t="s">
        <v>129</v>
      </c>
      <c r="C231" s="66">
        <v>5481.77243</v>
      </c>
      <c r="D231" s="66">
        <v>5481.77243</v>
      </c>
      <c r="E231" s="66">
        <v>0</v>
      </c>
      <c r="F231" s="66">
        <v>0</v>
      </c>
      <c r="G231" s="66">
        <v>0</v>
      </c>
      <c r="H231" s="66">
        <v>0</v>
      </c>
      <c r="I231" s="66">
        <v>0</v>
      </c>
    </row>
    <row r="232" spans="1:9" x14ac:dyDescent="0.25">
      <c r="A232" s="65">
        <v>3800</v>
      </c>
      <c r="B232" s="65" t="s">
        <v>89</v>
      </c>
      <c r="C232" s="66">
        <v>5558535.2605299996</v>
      </c>
      <c r="D232" s="66">
        <v>0</v>
      </c>
      <c r="E232" s="66">
        <v>5555565.9070899999</v>
      </c>
      <c r="F232" s="66">
        <v>2969.3534399999999</v>
      </c>
      <c r="G232" s="66">
        <v>0</v>
      </c>
      <c r="H232" s="66">
        <v>0</v>
      </c>
      <c r="I232" s="66">
        <v>0</v>
      </c>
    </row>
    <row r="233" spans="1:9" x14ac:dyDescent="0.25">
      <c r="A233" s="65">
        <v>3801</v>
      </c>
      <c r="B233" s="65" t="s">
        <v>81</v>
      </c>
      <c r="C233" s="66">
        <v>-5558535.2605299996</v>
      </c>
      <c r="D233" s="66">
        <v>-5558535.2605299996</v>
      </c>
      <c r="E233" s="66">
        <v>0</v>
      </c>
      <c r="F233" s="66">
        <v>0</v>
      </c>
      <c r="G233" s="66">
        <v>0</v>
      </c>
      <c r="H233" s="66">
        <v>0</v>
      </c>
      <c r="I233" s="66">
        <v>0</v>
      </c>
    </row>
    <row r="234" spans="1:9" x14ac:dyDescent="0.25">
      <c r="A234" s="65" t="s">
        <v>82</v>
      </c>
      <c r="B234" s="65" t="s">
        <v>130</v>
      </c>
      <c r="C234" s="66">
        <v>0</v>
      </c>
      <c r="D234" s="66">
        <v>-5558535.2605299996</v>
      </c>
      <c r="E234" s="66">
        <v>5555565.9070899999</v>
      </c>
      <c r="F234" s="66">
        <v>2969.3534399999999</v>
      </c>
      <c r="G234" s="66">
        <v>0</v>
      </c>
      <c r="H234" s="66">
        <v>0</v>
      </c>
      <c r="I234" s="66">
        <v>0</v>
      </c>
    </row>
    <row r="235" spans="1:9" x14ac:dyDescent="0.25">
      <c r="A235" s="65" t="s">
        <v>82</v>
      </c>
      <c r="B235" s="65" t="s">
        <v>131</v>
      </c>
      <c r="C235" s="66">
        <v>0</v>
      </c>
      <c r="D235" s="66">
        <v>-5558535.2605299996</v>
      </c>
      <c r="E235" s="66">
        <v>5555565.9070899999</v>
      </c>
      <c r="F235" s="66">
        <v>2969.3534399999999</v>
      </c>
      <c r="G235" s="66">
        <v>0</v>
      </c>
      <c r="H235" s="66">
        <v>0</v>
      </c>
      <c r="I235" s="66">
        <v>0</v>
      </c>
    </row>
    <row r="236" spans="1:9" x14ac:dyDescent="0.25">
      <c r="A236" s="65" t="s">
        <v>82</v>
      </c>
      <c r="B236" s="65" t="s">
        <v>132</v>
      </c>
      <c r="C236" s="66">
        <v>64729.153839999999</v>
      </c>
      <c r="D236" s="66">
        <v>-5494328.53938</v>
      </c>
      <c r="E236" s="66">
        <v>5555908.3982199999</v>
      </c>
      <c r="F236" s="66">
        <v>2969.3534399999999</v>
      </c>
      <c r="G236" s="66">
        <v>11.33337</v>
      </c>
      <c r="H236" s="66">
        <v>168.60819000000001</v>
      </c>
      <c r="I236" s="66">
        <v>0</v>
      </c>
    </row>
    <row r="237" spans="1:9" x14ac:dyDescent="0.25">
      <c r="A237" s="65" t="s">
        <v>162</v>
      </c>
      <c r="B237" s="65" t="s">
        <v>163</v>
      </c>
      <c r="C237" s="66">
        <v>3489701.89983</v>
      </c>
      <c r="D237" s="66">
        <v>-4417946.9163699998</v>
      </c>
      <c r="E237" s="66">
        <v>7057721.2023299998</v>
      </c>
      <c r="F237" s="66">
        <v>2977.7821399999998</v>
      </c>
      <c r="G237" s="66">
        <v>5531.7225399999998</v>
      </c>
      <c r="H237" s="66">
        <v>841418.10918999999</v>
      </c>
      <c r="I237" s="66">
        <v>0</v>
      </c>
    </row>
    <row r="238" spans="1:9" x14ac:dyDescent="0.25">
      <c r="A238" s="65">
        <v>5000</v>
      </c>
      <c r="B238" s="65" t="s">
        <v>89</v>
      </c>
      <c r="C238" s="66">
        <v>500000</v>
      </c>
      <c r="D238" s="66">
        <v>500000</v>
      </c>
      <c r="E238" s="66">
        <v>0</v>
      </c>
      <c r="F238" s="66">
        <v>0</v>
      </c>
      <c r="G238" s="66">
        <v>0</v>
      </c>
      <c r="H238" s="66">
        <v>0</v>
      </c>
      <c r="I238" s="66">
        <v>0</v>
      </c>
    </row>
    <row r="239" spans="1:9" x14ac:dyDescent="0.25">
      <c r="A239" s="65" t="s">
        <v>82</v>
      </c>
      <c r="B239" s="65" t="s">
        <v>164</v>
      </c>
      <c r="C239" s="66">
        <v>500000</v>
      </c>
      <c r="D239" s="66">
        <v>500000</v>
      </c>
      <c r="E239" s="66">
        <v>0</v>
      </c>
      <c r="F239" s="66">
        <v>0</v>
      </c>
      <c r="G239" s="66">
        <v>0</v>
      </c>
      <c r="H239" s="66">
        <v>0</v>
      </c>
      <c r="I239" s="66">
        <v>0</v>
      </c>
    </row>
    <row r="240" spans="1:9" x14ac:dyDescent="0.25">
      <c r="A240" s="65">
        <v>5021</v>
      </c>
      <c r="B240" s="65" t="s">
        <v>89</v>
      </c>
      <c r="C240" s="66">
        <v>7782.6296599999996</v>
      </c>
      <c r="D240" s="66">
        <v>7782.6296599999996</v>
      </c>
      <c r="E240" s="66">
        <v>0</v>
      </c>
      <c r="F240" s="66">
        <v>0</v>
      </c>
      <c r="G240" s="66">
        <v>0</v>
      </c>
      <c r="H240" s="66">
        <v>0</v>
      </c>
      <c r="I240" s="66">
        <v>0</v>
      </c>
    </row>
    <row r="241" spans="1:9" x14ac:dyDescent="0.25">
      <c r="A241" s="65">
        <v>5022</v>
      </c>
      <c r="B241" s="65" t="s">
        <v>89</v>
      </c>
      <c r="C241" s="66">
        <v>26272.8099</v>
      </c>
      <c r="D241" s="66">
        <v>26272.8099</v>
      </c>
      <c r="E241" s="66">
        <v>0</v>
      </c>
      <c r="F241" s="66">
        <v>0</v>
      </c>
      <c r="G241" s="66">
        <v>0</v>
      </c>
      <c r="H241" s="66">
        <v>0</v>
      </c>
      <c r="I241" s="66">
        <v>0</v>
      </c>
    </row>
    <row r="242" spans="1:9" x14ac:dyDescent="0.25">
      <c r="A242" s="65" t="s">
        <v>82</v>
      </c>
      <c r="B242" s="65" t="s">
        <v>165</v>
      </c>
      <c r="C242" s="66">
        <v>34055.439559999999</v>
      </c>
      <c r="D242" s="66">
        <v>34055.439559999999</v>
      </c>
      <c r="E242" s="66">
        <v>0</v>
      </c>
      <c r="F242" s="66">
        <v>0</v>
      </c>
      <c r="G242" s="66">
        <v>0</v>
      </c>
      <c r="H242" s="66">
        <v>0</v>
      </c>
      <c r="I242" s="66">
        <v>0</v>
      </c>
    </row>
    <row r="243" spans="1:9" x14ac:dyDescent="0.25">
      <c r="A243" s="65">
        <v>5030</v>
      </c>
      <c r="B243" s="65" t="s">
        <v>89</v>
      </c>
      <c r="C243" s="66">
        <v>1369.13194</v>
      </c>
      <c r="D243" s="66">
        <v>1369.13194</v>
      </c>
      <c r="E243" s="66">
        <v>0</v>
      </c>
      <c r="F243" s="66">
        <v>0</v>
      </c>
      <c r="G243" s="66">
        <v>0</v>
      </c>
      <c r="H243" s="66">
        <v>0</v>
      </c>
      <c r="I243" s="66">
        <v>0</v>
      </c>
    </row>
    <row r="244" spans="1:9" x14ac:dyDescent="0.25">
      <c r="A244" s="65">
        <v>5031</v>
      </c>
      <c r="B244" s="65" t="s">
        <v>81</v>
      </c>
      <c r="C244" s="66">
        <v>-1426.5807299999999</v>
      </c>
      <c r="D244" s="66">
        <v>-1426.5807299999999</v>
      </c>
      <c r="E244" s="66">
        <v>0</v>
      </c>
      <c r="F244" s="66">
        <v>0</v>
      </c>
      <c r="G244" s="66">
        <v>0</v>
      </c>
      <c r="H244" s="66">
        <v>0</v>
      </c>
      <c r="I244" s="66">
        <v>0</v>
      </c>
    </row>
    <row r="245" spans="1:9" x14ac:dyDescent="0.25">
      <c r="A245" s="65" t="s">
        <v>82</v>
      </c>
      <c r="B245" s="65" t="s">
        <v>166</v>
      </c>
      <c r="C245" s="66">
        <v>-57.448790000000002</v>
      </c>
      <c r="D245" s="66">
        <v>-57.448790000000002</v>
      </c>
      <c r="E245" s="66">
        <v>0</v>
      </c>
      <c r="F245" s="66">
        <v>0</v>
      </c>
      <c r="G245" s="66">
        <v>0</v>
      </c>
      <c r="H245" s="66">
        <v>0</v>
      </c>
      <c r="I245" s="66">
        <v>0</v>
      </c>
    </row>
    <row r="246" spans="1:9" x14ac:dyDescent="0.25">
      <c r="A246" s="65" t="s">
        <v>82</v>
      </c>
      <c r="B246" s="65" t="s">
        <v>167</v>
      </c>
      <c r="C246" s="66">
        <v>533997.99077000003</v>
      </c>
      <c r="D246" s="66">
        <v>533997.99077000003</v>
      </c>
      <c r="E246" s="66">
        <v>0</v>
      </c>
      <c r="F246" s="66">
        <v>0</v>
      </c>
      <c r="G246" s="66">
        <v>0</v>
      </c>
      <c r="H246" s="66">
        <v>0</v>
      </c>
      <c r="I246" s="66">
        <v>0</v>
      </c>
    </row>
    <row r="247" spans="1:9" x14ac:dyDescent="0.25">
      <c r="A247" s="65">
        <v>5102</v>
      </c>
      <c r="B247" s="65" t="s">
        <v>81</v>
      </c>
      <c r="C247" s="66">
        <v>-1.7042299999999999</v>
      </c>
      <c r="D247" s="66">
        <v>-1.7042299999999999</v>
      </c>
      <c r="E247" s="66">
        <v>0</v>
      </c>
      <c r="F247" s="66">
        <v>0</v>
      </c>
      <c r="G247" s="66">
        <v>0</v>
      </c>
      <c r="H247" s="66">
        <v>0</v>
      </c>
      <c r="I247" s="66">
        <v>0</v>
      </c>
    </row>
    <row r="248" spans="1:9" x14ac:dyDescent="0.25">
      <c r="A248" s="65" t="s">
        <v>82</v>
      </c>
      <c r="B248" s="65" t="s">
        <v>168</v>
      </c>
      <c r="C248" s="66">
        <v>-1.7042299999999999</v>
      </c>
      <c r="D248" s="66">
        <v>-1.7042299999999999</v>
      </c>
      <c r="E248" s="66">
        <v>0</v>
      </c>
      <c r="F248" s="66">
        <v>0</v>
      </c>
      <c r="G248" s="66">
        <v>0</v>
      </c>
      <c r="H248" s="66">
        <v>0</v>
      </c>
      <c r="I248" s="66">
        <v>0</v>
      </c>
    </row>
    <row r="249" spans="1:9" x14ac:dyDescent="0.25">
      <c r="A249" s="65" t="s">
        <v>82</v>
      </c>
      <c r="B249" s="65" t="s">
        <v>169</v>
      </c>
      <c r="C249" s="66">
        <v>-1.7042299999999999</v>
      </c>
      <c r="D249" s="66">
        <v>-1.7042299999999999</v>
      </c>
      <c r="E249" s="66">
        <v>0</v>
      </c>
      <c r="F249" s="66">
        <v>0</v>
      </c>
      <c r="G249" s="66">
        <v>0</v>
      </c>
      <c r="H249" s="66">
        <v>0</v>
      </c>
      <c r="I249" s="66">
        <v>0</v>
      </c>
    </row>
    <row r="250" spans="1:9" x14ac:dyDescent="0.25">
      <c r="A250" s="65">
        <v>5999</v>
      </c>
      <c r="B250" s="65" t="s">
        <v>89</v>
      </c>
      <c r="C250" s="66">
        <v>37139.35742</v>
      </c>
      <c r="D250" s="66">
        <v>37139.35742</v>
      </c>
      <c r="E250" s="66">
        <v>0</v>
      </c>
      <c r="F250" s="66">
        <v>0</v>
      </c>
      <c r="G250" s="66">
        <v>0</v>
      </c>
      <c r="H250" s="66">
        <v>0</v>
      </c>
      <c r="I250" s="66">
        <v>0</v>
      </c>
    </row>
    <row r="251" spans="1:9" x14ac:dyDescent="0.25">
      <c r="A251" s="65" t="s">
        <v>82</v>
      </c>
      <c r="B251" s="65" t="s">
        <v>170</v>
      </c>
      <c r="C251" s="66">
        <v>37139.35742</v>
      </c>
      <c r="D251" s="66">
        <v>37139.35742</v>
      </c>
      <c r="E251" s="66">
        <v>0</v>
      </c>
      <c r="F251" s="66">
        <v>0</v>
      </c>
      <c r="G251" s="66">
        <v>0</v>
      </c>
      <c r="H251" s="66">
        <v>0</v>
      </c>
      <c r="I251" s="66">
        <v>0</v>
      </c>
    </row>
    <row r="252" spans="1:9" x14ac:dyDescent="0.25">
      <c r="A252" s="65" t="s">
        <v>82</v>
      </c>
      <c r="B252" s="65" t="s">
        <v>171</v>
      </c>
      <c r="C252" s="66">
        <v>37139.35742</v>
      </c>
      <c r="D252" s="66">
        <v>37139.35742</v>
      </c>
      <c r="E252" s="66">
        <v>0</v>
      </c>
      <c r="F252" s="66">
        <v>0</v>
      </c>
      <c r="G252" s="66">
        <v>0</v>
      </c>
      <c r="H252" s="66">
        <v>0</v>
      </c>
      <c r="I252" s="66">
        <v>0</v>
      </c>
    </row>
    <row r="253" spans="1:9" x14ac:dyDescent="0.25">
      <c r="A253" s="65" t="s">
        <v>172</v>
      </c>
      <c r="B253" s="65" t="s">
        <v>173</v>
      </c>
      <c r="C253" s="66">
        <v>571135.64396000002</v>
      </c>
      <c r="D253" s="66">
        <v>571135.64396000002</v>
      </c>
      <c r="E253" s="66">
        <v>0</v>
      </c>
      <c r="F253" s="66">
        <v>0</v>
      </c>
      <c r="G253" s="66">
        <v>0</v>
      </c>
      <c r="H253" s="66">
        <v>0</v>
      </c>
      <c r="I253" s="66">
        <v>0</v>
      </c>
    </row>
    <row r="254" spans="1:9" x14ac:dyDescent="0.25">
      <c r="A254" s="65" t="s">
        <v>174</v>
      </c>
      <c r="B254" s="65" t="s">
        <v>145</v>
      </c>
      <c r="C254" s="66">
        <v>4060837.54379</v>
      </c>
      <c r="D254" s="66">
        <v>-3846811.2724100002</v>
      </c>
      <c r="E254" s="66">
        <v>7057721.2023299998</v>
      </c>
      <c r="F254" s="66">
        <v>2977.7821399999998</v>
      </c>
      <c r="G254" s="66">
        <v>5531.7225399999998</v>
      </c>
      <c r="H254" s="66">
        <v>841418.10918999999</v>
      </c>
      <c r="I254" s="66">
        <v>0</v>
      </c>
    </row>
    <row r="255" spans="1:9" x14ac:dyDescent="0.25">
      <c r="A255" s="65">
        <v>6010</v>
      </c>
      <c r="B255" s="65" t="s">
        <v>89</v>
      </c>
      <c r="C255" s="66">
        <v>4724.59422</v>
      </c>
      <c r="D255" s="66">
        <v>4724.59422</v>
      </c>
      <c r="E255" s="66">
        <v>0</v>
      </c>
      <c r="F255" s="66">
        <v>0</v>
      </c>
      <c r="G255" s="66">
        <v>0</v>
      </c>
      <c r="H255" s="66">
        <v>0</v>
      </c>
      <c r="I255" s="66">
        <v>0</v>
      </c>
    </row>
    <row r="256" spans="1:9" x14ac:dyDescent="0.25">
      <c r="A256" s="65">
        <v>6013</v>
      </c>
      <c r="B256" s="65" t="s">
        <v>89</v>
      </c>
      <c r="C256" s="66">
        <v>7843.6019299999998</v>
      </c>
      <c r="D256" s="66">
        <v>7843.6019299999998</v>
      </c>
      <c r="E256" s="66">
        <v>0</v>
      </c>
      <c r="F256" s="66">
        <v>0</v>
      </c>
      <c r="G256" s="66">
        <v>0</v>
      </c>
      <c r="H256" s="66">
        <v>0</v>
      </c>
      <c r="I256" s="66">
        <v>0</v>
      </c>
    </row>
    <row r="257" spans="1:9" x14ac:dyDescent="0.25">
      <c r="A257" s="65">
        <v>6014</v>
      </c>
      <c r="B257" s="65" t="s">
        <v>89</v>
      </c>
      <c r="C257" s="66">
        <v>1159.91372</v>
      </c>
      <c r="D257" s="66">
        <v>1159.91372</v>
      </c>
      <c r="E257" s="66">
        <v>0</v>
      </c>
      <c r="F257" s="66">
        <v>0</v>
      </c>
      <c r="G257" s="66">
        <v>0</v>
      </c>
      <c r="H257" s="66">
        <v>0</v>
      </c>
      <c r="I257" s="66">
        <v>0</v>
      </c>
    </row>
    <row r="258" spans="1:9" x14ac:dyDescent="0.25">
      <c r="A258" s="65" t="s">
        <v>82</v>
      </c>
      <c r="B258" s="65" t="s">
        <v>175</v>
      </c>
      <c r="C258" s="66">
        <v>13728.10987</v>
      </c>
      <c r="D258" s="66">
        <v>13728.10987</v>
      </c>
      <c r="E258" s="66">
        <v>0</v>
      </c>
      <c r="F258" s="66">
        <v>0</v>
      </c>
      <c r="G258" s="66">
        <v>0</v>
      </c>
      <c r="H258" s="66">
        <v>0</v>
      </c>
      <c r="I258" s="66">
        <v>0</v>
      </c>
    </row>
    <row r="259" spans="1:9" x14ac:dyDescent="0.25">
      <c r="A259" s="65">
        <v>6020</v>
      </c>
      <c r="B259" s="65" t="s">
        <v>89</v>
      </c>
      <c r="C259" s="66">
        <v>1335.0543700000001</v>
      </c>
      <c r="D259" s="66">
        <v>1335.0543700000001</v>
      </c>
      <c r="E259" s="66">
        <v>0</v>
      </c>
      <c r="F259" s="66">
        <v>0</v>
      </c>
      <c r="G259" s="66">
        <v>0</v>
      </c>
      <c r="H259" s="66">
        <v>0</v>
      </c>
      <c r="I259" s="66">
        <v>0</v>
      </c>
    </row>
    <row r="260" spans="1:9" x14ac:dyDescent="0.25">
      <c r="A260" s="65">
        <v>6025</v>
      </c>
      <c r="B260" s="65" t="s">
        <v>89</v>
      </c>
      <c r="C260" s="66">
        <v>210702.97547</v>
      </c>
      <c r="D260" s="66">
        <v>210702.97547</v>
      </c>
      <c r="E260" s="66">
        <v>0</v>
      </c>
      <c r="F260" s="66">
        <v>0</v>
      </c>
      <c r="G260" s="66">
        <v>0</v>
      </c>
      <c r="H260" s="66">
        <v>0</v>
      </c>
      <c r="I260" s="66">
        <v>0</v>
      </c>
    </row>
    <row r="261" spans="1:9" x14ac:dyDescent="0.25">
      <c r="A261" s="65">
        <v>6026</v>
      </c>
      <c r="B261" s="65" t="s">
        <v>89</v>
      </c>
      <c r="C261" s="66">
        <v>169.13502</v>
      </c>
      <c r="D261" s="66">
        <v>169.13502</v>
      </c>
      <c r="E261" s="66">
        <v>0</v>
      </c>
      <c r="F261" s="66">
        <v>0</v>
      </c>
      <c r="G261" s="66">
        <v>0</v>
      </c>
      <c r="H261" s="66">
        <v>0</v>
      </c>
      <c r="I261" s="66">
        <v>0</v>
      </c>
    </row>
    <row r="262" spans="1:9" x14ac:dyDescent="0.25">
      <c r="A262" s="65">
        <v>6027</v>
      </c>
      <c r="B262" s="65" t="s">
        <v>89</v>
      </c>
      <c r="C262" s="66">
        <v>6543.20424</v>
      </c>
      <c r="D262" s="66">
        <v>6543.20424</v>
      </c>
      <c r="E262" s="66">
        <v>0</v>
      </c>
      <c r="F262" s="66">
        <v>0</v>
      </c>
      <c r="G262" s="66">
        <v>0</v>
      </c>
      <c r="H262" s="66">
        <v>0</v>
      </c>
      <c r="I262" s="66">
        <v>0</v>
      </c>
    </row>
    <row r="263" spans="1:9" x14ac:dyDescent="0.25">
      <c r="A263" s="65" t="s">
        <v>82</v>
      </c>
      <c r="B263" s="65" t="s">
        <v>176</v>
      </c>
      <c r="C263" s="66">
        <v>218750.36910000001</v>
      </c>
      <c r="D263" s="66">
        <v>218750.36910000001</v>
      </c>
      <c r="E263" s="66">
        <v>0</v>
      </c>
      <c r="F263" s="66">
        <v>0</v>
      </c>
      <c r="G263" s="66">
        <v>0</v>
      </c>
      <c r="H263" s="66">
        <v>0</v>
      </c>
      <c r="I263" s="66">
        <v>0</v>
      </c>
    </row>
    <row r="264" spans="1:9" x14ac:dyDescent="0.25">
      <c r="A264" s="65">
        <v>6050</v>
      </c>
      <c r="B264" s="65" t="s">
        <v>89</v>
      </c>
      <c r="C264" s="66">
        <v>803.57114000000001</v>
      </c>
      <c r="D264" s="66">
        <v>803.57114000000001</v>
      </c>
      <c r="E264" s="66">
        <v>0</v>
      </c>
      <c r="F264" s="66">
        <v>0</v>
      </c>
      <c r="G264" s="66">
        <v>0</v>
      </c>
      <c r="H264" s="66">
        <v>0</v>
      </c>
      <c r="I264" s="66">
        <v>0</v>
      </c>
    </row>
    <row r="265" spans="1:9" x14ac:dyDescent="0.25">
      <c r="A265" s="65">
        <v>6052</v>
      </c>
      <c r="B265" s="65" t="s">
        <v>89</v>
      </c>
      <c r="C265" s="66">
        <v>5021.9286499999998</v>
      </c>
      <c r="D265" s="66">
        <v>5021.9286499999998</v>
      </c>
      <c r="E265" s="66">
        <v>0</v>
      </c>
      <c r="F265" s="66">
        <v>0</v>
      </c>
      <c r="G265" s="66">
        <v>0</v>
      </c>
      <c r="H265" s="66">
        <v>0</v>
      </c>
      <c r="I265" s="66">
        <v>0</v>
      </c>
    </row>
    <row r="266" spans="1:9" x14ac:dyDescent="0.25">
      <c r="C266" s="66">
        <v>0</v>
      </c>
      <c r="D266" s="66">
        <v>0</v>
      </c>
      <c r="E266" s="66">
        <v>0</v>
      </c>
      <c r="F266" s="66">
        <v>0</v>
      </c>
      <c r="G266" s="66">
        <v>0</v>
      </c>
      <c r="H266" s="66">
        <v>0</v>
      </c>
      <c r="I266" s="66" t="e">
        <v>#VALUE!</v>
      </c>
    </row>
    <row r="267" spans="1:9" x14ac:dyDescent="0.25">
      <c r="A267" s="65" t="s">
        <v>505</v>
      </c>
      <c r="B267" s="65">
        <v>31</v>
      </c>
      <c r="C267" s="66">
        <v>0</v>
      </c>
      <c r="D267" s="66">
        <v>0</v>
      </c>
      <c r="E267" s="66">
        <v>0</v>
      </c>
      <c r="F267" s="66">
        <v>0</v>
      </c>
      <c r="G267" s="66">
        <v>0</v>
      </c>
      <c r="H267" s="66">
        <v>0</v>
      </c>
      <c r="I267" s="66" t="e">
        <v>#VALUE!</v>
      </c>
    </row>
    <row r="268" spans="1:9" x14ac:dyDescent="0.25">
      <c r="A268" s="65">
        <v>6055</v>
      </c>
      <c r="B268" s="65" t="s">
        <v>89</v>
      </c>
      <c r="C268" s="66">
        <v>550.20915000000002</v>
      </c>
      <c r="D268" s="66">
        <v>550.20915000000002</v>
      </c>
      <c r="E268" s="66">
        <v>0</v>
      </c>
      <c r="F268" s="66">
        <v>0</v>
      </c>
      <c r="G268" s="66">
        <v>0</v>
      </c>
      <c r="H268" s="66">
        <v>0</v>
      </c>
      <c r="I268" s="66">
        <v>0</v>
      </c>
    </row>
    <row r="269" spans="1:9" x14ac:dyDescent="0.25">
      <c r="A269" s="65" t="s">
        <v>82</v>
      </c>
      <c r="B269" s="65" t="s">
        <v>177</v>
      </c>
      <c r="C269" s="66">
        <v>6375.7089400000004</v>
      </c>
      <c r="D269" s="66">
        <v>6375.7089400000004</v>
      </c>
      <c r="E269" s="66">
        <v>0</v>
      </c>
      <c r="F269" s="66">
        <v>0</v>
      </c>
      <c r="G269" s="66">
        <v>0</v>
      </c>
      <c r="H269" s="66">
        <v>0</v>
      </c>
      <c r="I269" s="66">
        <v>0</v>
      </c>
    </row>
    <row r="270" spans="1:9" x14ac:dyDescent="0.25">
      <c r="A270" s="65" t="s">
        <v>82</v>
      </c>
      <c r="B270" s="65" t="s">
        <v>178</v>
      </c>
      <c r="C270" s="66">
        <v>238854.18791000001</v>
      </c>
      <c r="D270" s="66">
        <v>238854.18791000001</v>
      </c>
      <c r="E270" s="66">
        <v>0</v>
      </c>
      <c r="F270" s="66">
        <v>0</v>
      </c>
      <c r="G270" s="66">
        <v>0</v>
      </c>
      <c r="H270" s="66">
        <v>0</v>
      </c>
      <c r="I270" s="66">
        <v>0</v>
      </c>
    </row>
    <row r="271" spans="1:9" x14ac:dyDescent="0.25">
      <c r="A271" s="65">
        <v>6121</v>
      </c>
      <c r="B271" s="65" t="s">
        <v>89</v>
      </c>
      <c r="C271" s="66">
        <v>11034.15094</v>
      </c>
      <c r="D271" s="66">
        <v>11034.15094</v>
      </c>
      <c r="E271" s="66">
        <v>0</v>
      </c>
      <c r="F271" s="66">
        <v>0</v>
      </c>
      <c r="G271" s="66">
        <v>0</v>
      </c>
      <c r="H271" s="66">
        <v>0</v>
      </c>
      <c r="I271" s="66">
        <v>0</v>
      </c>
    </row>
    <row r="272" spans="1:9" x14ac:dyDescent="0.25">
      <c r="A272" s="65">
        <v>6128</v>
      </c>
      <c r="B272" s="65" t="s">
        <v>89</v>
      </c>
      <c r="C272" s="66">
        <v>6026.8267299999998</v>
      </c>
      <c r="D272" s="66">
        <v>6026.8267299999998</v>
      </c>
      <c r="E272" s="66">
        <v>0</v>
      </c>
      <c r="F272" s="66">
        <v>0</v>
      </c>
      <c r="G272" s="66">
        <v>0</v>
      </c>
      <c r="H272" s="66">
        <v>0</v>
      </c>
      <c r="I272" s="66">
        <v>0</v>
      </c>
    </row>
    <row r="273" spans="1:9" x14ac:dyDescent="0.25">
      <c r="A273" s="65" t="s">
        <v>82</v>
      </c>
      <c r="B273" s="65" t="s">
        <v>179</v>
      </c>
      <c r="C273" s="66">
        <v>17060.97767</v>
      </c>
      <c r="D273" s="66">
        <v>17060.97767</v>
      </c>
      <c r="E273" s="66">
        <v>0</v>
      </c>
      <c r="F273" s="66">
        <v>0</v>
      </c>
      <c r="G273" s="66">
        <v>0</v>
      </c>
      <c r="H273" s="66">
        <v>0</v>
      </c>
      <c r="I273" s="66">
        <v>0</v>
      </c>
    </row>
    <row r="274" spans="1:9" x14ac:dyDescent="0.25">
      <c r="A274" s="65" t="s">
        <v>82</v>
      </c>
      <c r="B274" s="65" t="s">
        <v>180</v>
      </c>
      <c r="C274" s="66">
        <v>17060.97767</v>
      </c>
      <c r="D274" s="66">
        <v>17060.97767</v>
      </c>
      <c r="E274" s="66">
        <v>0</v>
      </c>
      <c r="F274" s="66">
        <v>0</v>
      </c>
      <c r="G274" s="66">
        <v>0</v>
      </c>
      <c r="H274" s="66">
        <v>0</v>
      </c>
      <c r="I274" s="66">
        <v>0</v>
      </c>
    </row>
    <row r="275" spans="1:9" x14ac:dyDescent="0.25">
      <c r="A275" s="65">
        <v>6204</v>
      </c>
      <c r="B275" s="65" t="s">
        <v>81</v>
      </c>
      <c r="C275" s="66">
        <v>-8882.48776</v>
      </c>
      <c r="D275" s="66">
        <v>-8882.48776</v>
      </c>
      <c r="E275" s="66">
        <v>0</v>
      </c>
      <c r="F275" s="66">
        <v>0</v>
      </c>
      <c r="G275" s="66">
        <v>0</v>
      </c>
      <c r="H275" s="66">
        <v>0</v>
      </c>
      <c r="I275" s="66">
        <v>0</v>
      </c>
    </row>
    <row r="276" spans="1:9" x14ac:dyDescent="0.25">
      <c r="A276" s="65">
        <v>6204</v>
      </c>
      <c r="B276" s="65" t="s">
        <v>89</v>
      </c>
      <c r="C276" s="66">
        <v>2.0629400000000002</v>
      </c>
      <c r="D276" s="66">
        <v>2.0629400000000002</v>
      </c>
      <c r="E276" s="66">
        <v>0</v>
      </c>
      <c r="F276" s="66">
        <v>0</v>
      </c>
      <c r="G276" s="66">
        <v>0</v>
      </c>
      <c r="H276" s="66">
        <v>0</v>
      </c>
      <c r="I276" s="66">
        <v>0</v>
      </c>
    </row>
    <row r="277" spans="1:9" x14ac:dyDescent="0.25">
      <c r="A277" s="65">
        <v>6206</v>
      </c>
      <c r="B277" s="65" t="s">
        <v>81</v>
      </c>
      <c r="C277" s="66">
        <v>-265.2</v>
      </c>
      <c r="D277" s="66">
        <v>-265.2</v>
      </c>
      <c r="E277" s="66">
        <v>0</v>
      </c>
      <c r="F277" s="66">
        <v>0</v>
      </c>
      <c r="G277" s="66">
        <v>0</v>
      </c>
      <c r="H277" s="66">
        <v>0</v>
      </c>
      <c r="I277" s="66">
        <v>0</v>
      </c>
    </row>
    <row r="278" spans="1:9" x14ac:dyDescent="0.25">
      <c r="A278" s="65">
        <v>6208</v>
      </c>
      <c r="B278" s="65" t="s">
        <v>89</v>
      </c>
      <c r="C278" s="66">
        <v>762.41337999999996</v>
      </c>
      <c r="D278" s="66">
        <v>762.41337999999996</v>
      </c>
      <c r="E278" s="66">
        <v>0</v>
      </c>
      <c r="F278" s="66">
        <v>0</v>
      </c>
      <c r="G278" s="66">
        <v>0</v>
      </c>
      <c r="H278" s="66">
        <v>0</v>
      </c>
      <c r="I278" s="66">
        <v>0</v>
      </c>
    </row>
    <row r="279" spans="1:9" x14ac:dyDescent="0.25">
      <c r="A279" s="65" t="s">
        <v>82</v>
      </c>
      <c r="B279" s="65" t="s">
        <v>181</v>
      </c>
      <c r="C279" s="66">
        <v>-8383.2114399999991</v>
      </c>
      <c r="D279" s="66">
        <v>-8383.2114399999991</v>
      </c>
      <c r="E279" s="66">
        <v>0</v>
      </c>
      <c r="F279" s="66">
        <v>0</v>
      </c>
      <c r="G279" s="66">
        <v>0</v>
      </c>
      <c r="H279" s="66">
        <v>0</v>
      </c>
      <c r="I279" s="66">
        <v>0</v>
      </c>
    </row>
    <row r="280" spans="1:9" x14ac:dyDescent="0.25">
      <c r="A280" s="65">
        <v>6214</v>
      </c>
      <c r="B280" s="65" t="s">
        <v>81</v>
      </c>
      <c r="C280" s="66">
        <v>-1468.5966900000001</v>
      </c>
      <c r="D280" s="66">
        <v>-1468.5966900000001</v>
      </c>
      <c r="E280" s="66">
        <v>0</v>
      </c>
      <c r="F280" s="66">
        <v>0</v>
      </c>
      <c r="G280" s="66">
        <v>0</v>
      </c>
      <c r="H280" s="66">
        <v>0</v>
      </c>
      <c r="I280" s="66">
        <v>0</v>
      </c>
    </row>
    <row r="281" spans="1:9" x14ac:dyDescent="0.25">
      <c r="A281" s="65">
        <v>6214</v>
      </c>
      <c r="B281" s="65" t="s">
        <v>89</v>
      </c>
      <c r="C281" s="66">
        <v>10118.46796</v>
      </c>
      <c r="D281" s="66">
        <v>10118.46796</v>
      </c>
      <c r="E281" s="66">
        <v>0</v>
      </c>
      <c r="F281" s="66">
        <v>0</v>
      </c>
      <c r="G281" s="66">
        <v>0</v>
      </c>
      <c r="H281" s="66">
        <v>0</v>
      </c>
      <c r="I281" s="66">
        <v>0</v>
      </c>
    </row>
    <row r="282" spans="1:9" x14ac:dyDescent="0.25">
      <c r="A282" s="65">
        <v>6216</v>
      </c>
      <c r="B282" s="65" t="s">
        <v>89</v>
      </c>
      <c r="C282" s="66">
        <v>41.106000000000002</v>
      </c>
      <c r="D282" s="66">
        <v>41.106000000000002</v>
      </c>
      <c r="E282" s="66">
        <v>0</v>
      </c>
      <c r="F282" s="66">
        <v>0</v>
      </c>
      <c r="G282" s="66">
        <v>0</v>
      </c>
      <c r="H282" s="66">
        <v>0</v>
      </c>
      <c r="I282" s="66">
        <v>0</v>
      </c>
    </row>
    <row r="283" spans="1:9" x14ac:dyDescent="0.25">
      <c r="A283" s="65">
        <v>6218</v>
      </c>
      <c r="B283" s="65" t="s">
        <v>89</v>
      </c>
      <c r="C283" s="66">
        <v>15280.110790000001</v>
      </c>
      <c r="D283" s="66">
        <v>15280.110790000001</v>
      </c>
      <c r="E283" s="66">
        <v>0</v>
      </c>
      <c r="F283" s="66">
        <v>0</v>
      </c>
      <c r="G283" s="66">
        <v>0</v>
      </c>
      <c r="H283" s="66">
        <v>0</v>
      </c>
      <c r="I283" s="66">
        <v>0</v>
      </c>
    </row>
    <row r="284" spans="1:9" x14ac:dyDescent="0.25">
      <c r="A284" s="65" t="s">
        <v>82</v>
      </c>
      <c r="B284" s="65" t="s">
        <v>182</v>
      </c>
      <c r="C284" s="66">
        <v>23971.088059999998</v>
      </c>
      <c r="D284" s="66">
        <v>23971.088059999998</v>
      </c>
      <c r="E284" s="66">
        <v>0</v>
      </c>
      <c r="F284" s="66">
        <v>0</v>
      </c>
      <c r="G284" s="66">
        <v>0</v>
      </c>
      <c r="H284" s="66">
        <v>0</v>
      </c>
      <c r="I284" s="66">
        <v>0</v>
      </c>
    </row>
    <row r="285" spans="1:9" x14ac:dyDescent="0.25">
      <c r="A285" s="65">
        <v>6226</v>
      </c>
      <c r="B285" s="65" t="s">
        <v>81</v>
      </c>
      <c r="C285" s="66">
        <v>-113.24542</v>
      </c>
      <c r="D285" s="66">
        <v>-113.24542</v>
      </c>
      <c r="E285" s="66">
        <v>0</v>
      </c>
      <c r="F285" s="66">
        <v>0</v>
      </c>
      <c r="G285" s="66">
        <v>0</v>
      </c>
      <c r="H285" s="66">
        <v>0</v>
      </c>
      <c r="I285" s="66">
        <v>0</v>
      </c>
    </row>
    <row r="286" spans="1:9" x14ac:dyDescent="0.25">
      <c r="A286" s="65" t="s">
        <v>82</v>
      </c>
      <c r="B286" s="65" t="s">
        <v>282</v>
      </c>
      <c r="C286" s="66">
        <v>-113.24542</v>
      </c>
      <c r="D286" s="66">
        <v>-113.24542</v>
      </c>
      <c r="E286" s="66">
        <v>0</v>
      </c>
      <c r="F286" s="66">
        <v>0</v>
      </c>
      <c r="G286" s="66">
        <v>0</v>
      </c>
      <c r="H286" s="66">
        <v>0</v>
      </c>
      <c r="I286" s="66">
        <v>0</v>
      </c>
    </row>
    <row r="287" spans="1:9" x14ac:dyDescent="0.25">
      <c r="A287" s="65" t="s">
        <v>82</v>
      </c>
      <c r="B287" s="65" t="s">
        <v>183</v>
      </c>
      <c r="C287" s="66">
        <v>15474.6312</v>
      </c>
      <c r="D287" s="66">
        <v>15474.6312</v>
      </c>
      <c r="E287" s="66">
        <v>0</v>
      </c>
      <c r="F287" s="66">
        <v>0</v>
      </c>
      <c r="G287" s="66">
        <v>0</v>
      </c>
      <c r="H287" s="66">
        <v>0</v>
      </c>
      <c r="I287" s="66">
        <v>0</v>
      </c>
    </row>
    <row r="288" spans="1:9" x14ac:dyDescent="0.25">
      <c r="A288" s="65">
        <v>6340</v>
      </c>
      <c r="B288" s="65" t="s">
        <v>89</v>
      </c>
      <c r="C288" s="66">
        <v>5513.7747099999997</v>
      </c>
      <c r="D288" s="66">
        <v>5513.7747099999997</v>
      </c>
      <c r="E288" s="66">
        <v>0</v>
      </c>
      <c r="F288" s="66">
        <v>0</v>
      </c>
      <c r="G288" s="66">
        <v>0</v>
      </c>
      <c r="H288" s="66">
        <v>0</v>
      </c>
      <c r="I288" s="66">
        <v>0</v>
      </c>
    </row>
    <row r="289" spans="1:9" x14ac:dyDescent="0.25">
      <c r="A289" s="65" t="s">
        <v>82</v>
      </c>
      <c r="B289" s="65" t="s">
        <v>479</v>
      </c>
      <c r="C289" s="66">
        <v>5513.7747099999997</v>
      </c>
      <c r="D289" s="66">
        <v>5513.7747099999997</v>
      </c>
      <c r="E289" s="66">
        <v>0</v>
      </c>
      <c r="F289" s="66">
        <v>0</v>
      </c>
      <c r="G289" s="66">
        <v>0</v>
      </c>
      <c r="H289" s="66">
        <v>0</v>
      </c>
      <c r="I289" s="66">
        <v>0</v>
      </c>
    </row>
    <row r="290" spans="1:9" x14ac:dyDescent="0.25">
      <c r="A290" s="65">
        <v>6350</v>
      </c>
      <c r="B290" s="65" t="s">
        <v>89</v>
      </c>
      <c r="C290" s="66">
        <v>2739.20894</v>
      </c>
      <c r="D290" s="66">
        <v>2739.20894</v>
      </c>
      <c r="E290" s="66">
        <v>0</v>
      </c>
      <c r="F290" s="66">
        <v>0</v>
      </c>
      <c r="G290" s="66">
        <v>0</v>
      </c>
      <c r="H290" s="66">
        <v>0</v>
      </c>
      <c r="I290" s="66">
        <v>0</v>
      </c>
    </row>
    <row r="291" spans="1:9" x14ac:dyDescent="0.25">
      <c r="A291" s="65" t="s">
        <v>82</v>
      </c>
      <c r="B291" s="65" t="s">
        <v>265</v>
      </c>
      <c r="C291" s="66">
        <v>2739.20894</v>
      </c>
      <c r="D291" s="66">
        <v>2739.20894</v>
      </c>
      <c r="E291" s="66">
        <v>0</v>
      </c>
      <c r="F291" s="66">
        <v>0</v>
      </c>
      <c r="G291" s="66">
        <v>0</v>
      </c>
      <c r="H291" s="66">
        <v>0</v>
      </c>
      <c r="I291" s="66">
        <v>0</v>
      </c>
    </row>
    <row r="292" spans="1:9" x14ac:dyDescent="0.25">
      <c r="A292" s="65">
        <v>6393</v>
      </c>
      <c r="B292" s="65" t="s">
        <v>81</v>
      </c>
      <c r="C292" s="66">
        <v>-2.2540499999999999</v>
      </c>
      <c r="D292" s="66">
        <v>-2.2540499999999999</v>
      </c>
      <c r="E292" s="66">
        <v>0</v>
      </c>
      <c r="F292" s="66">
        <v>0</v>
      </c>
      <c r="G292" s="66">
        <v>0</v>
      </c>
      <c r="H292" s="66">
        <v>0</v>
      </c>
      <c r="I292" s="66">
        <v>0</v>
      </c>
    </row>
    <row r="293" spans="1:9" x14ac:dyDescent="0.25">
      <c r="A293" s="65">
        <v>6395</v>
      </c>
      <c r="B293" s="65" t="s">
        <v>89</v>
      </c>
      <c r="C293" s="66">
        <v>3529.61249</v>
      </c>
      <c r="D293" s="66">
        <v>3529.61249</v>
      </c>
      <c r="E293" s="66">
        <v>0</v>
      </c>
      <c r="F293" s="66">
        <v>0</v>
      </c>
      <c r="G293" s="66">
        <v>0</v>
      </c>
      <c r="H293" s="66">
        <v>0</v>
      </c>
      <c r="I293" s="66">
        <v>0</v>
      </c>
    </row>
    <row r="294" spans="1:9" x14ac:dyDescent="0.25">
      <c r="A294" s="65">
        <v>6396</v>
      </c>
      <c r="B294" s="65" t="s">
        <v>89</v>
      </c>
      <c r="C294" s="66">
        <v>1.72193</v>
      </c>
      <c r="D294" s="66">
        <v>1.72193</v>
      </c>
      <c r="E294" s="66">
        <v>0</v>
      </c>
      <c r="F294" s="66">
        <v>0</v>
      </c>
      <c r="G294" s="66">
        <v>0</v>
      </c>
      <c r="H294" s="66">
        <v>0</v>
      </c>
      <c r="I294" s="66">
        <v>0</v>
      </c>
    </row>
    <row r="295" spans="1:9" x14ac:dyDescent="0.25">
      <c r="A295" s="65">
        <v>6397</v>
      </c>
      <c r="B295" s="65" t="s">
        <v>89</v>
      </c>
      <c r="C295" s="66">
        <v>36.646709999999999</v>
      </c>
      <c r="D295" s="66">
        <v>36.646709999999999</v>
      </c>
      <c r="E295" s="66">
        <v>0</v>
      </c>
      <c r="F295" s="66">
        <v>0</v>
      </c>
      <c r="G295" s="66">
        <v>0</v>
      </c>
      <c r="H295" s="66">
        <v>0</v>
      </c>
      <c r="I295" s="66">
        <v>0</v>
      </c>
    </row>
    <row r="296" spans="1:9" x14ac:dyDescent="0.25">
      <c r="A296" s="65">
        <v>6399</v>
      </c>
      <c r="B296" s="65" t="s">
        <v>89</v>
      </c>
      <c r="C296" s="66">
        <v>1158.60851</v>
      </c>
      <c r="D296" s="66">
        <v>1158.60851</v>
      </c>
      <c r="E296" s="66">
        <v>0</v>
      </c>
      <c r="F296" s="66">
        <v>0</v>
      </c>
      <c r="G296" s="66">
        <v>0</v>
      </c>
      <c r="H296" s="66">
        <v>0</v>
      </c>
      <c r="I296" s="66">
        <v>0</v>
      </c>
    </row>
    <row r="297" spans="1:9" x14ac:dyDescent="0.25">
      <c r="A297" s="65" t="s">
        <v>82</v>
      </c>
      <c r="B297" s="65" t="s">
        <v>184</v>
      </c>
      <c r="C297" s="66">
        <v>4724.3355899999997</v>
      </c>
      <c r="D297" s="66">
        <v>4724.3355899999997</v>
      </c>
      <c r="E297" s="66">
        <v>0</v>
      </c>
      <c r="F297" s="66">
        <v>0</v>
      </c>
      <c r="G297" s="66">
        <v>0</v>
      </c>
      <c r="H297" s="66">
        <v>0</v>
      </c>
      <c r="I297" s="66">
        <v>0</v>
      </c>
    </row>
    <row r="298" spans="1:9" x14ac:dyDescent="0.25">
      <c r="A298" s="65" t="s">
        <v>82</v>
      </c>
      <c r="B298" s="65" t="s">
        <v>185</v>
      </c>
      <c r="C298" s="66">
        <v>12977.319240000001</v>
      </c>
      <c r="D298" s="66">
        <v>12977.319240000001</v>
      </c>
      <c r="E298" s="66">
        <v>0</v>
      </c>
      <c r="F298" s="66">
        <v>0</v>
      </c>
      <c r="G298" s="66">
        <v>0</v>
      </c>
      <c r="H298" s="66">
        <v>0</v>
      </c>
      <c r="I298" s="66">
        <v>0</v>
      </c>
    </row>
    <row r="299" spans="1:9" x14ac:dyDescent="0.25">
      <c r="A299" s="65">
        <v>6499</v>
      </c>
      <c r="B299" s="65" t="s">
        <v>89</v>
      </c>
      <c r="C299" s="66">
        <v>533.64995999999996</v>
      </c>
      <c r="D299" s="66">
        <v>533.64995999999996</v>
      </c>
      <c r="E299" s="66">
        <v>0</v>
      </c>
      <c r="F299" s="66">
        <v>0</v>
      </c>
      <c r="G299" s="66">
        <v>0</v>
      </c>
      <c r="H299" s="66">
        <v>0</v>
      </c>
      <c r="I299" s="66">
        <v>0</v>
      </c>
    </row>
    <row r="300" spans="1:9" x14ac:dyDescent="0.25">
      <c r="A300" s="65" t="s">
        <v>82</v>
      </c>
      <c r="B300" s="65" t="s">
        <v>186</v>
      </c>
      <c r="C300" s="66">
        <v>533.64995999999996</v>
      </c>
      <c r="D300" s="66">
        <v>533.64995999999996</v>
      </c>
      <c r="E300" s="66">
        <v>0</v>
      </c>
      <c r="F300" s="66">
        <v>0</v>
      </c>
      <c r="G300" s="66">
        <v>0</v>
      </c>
      <c r="H300" s="66">
        <v>0</v>
      </c>
      <c r="I300" s="66">
        <v>0</v>
      </c>
    </row>
    <row r="301" spans="1:9" x14ac:dyDescent="0.25">
      <c r="A301" s="65" t="s">
        <v>82</v>
      </c>
      <c r="B301" s="65" t="s">
        <v>187</v>
      </c>
      <c r="C301" s="66">
        <v>533.64995999999996</v>
      </c>
      <c r="D301" s="66">
        <v>533.64995999999996</v>
      </c>
      <c r="E301" s="66">
        <v>0</v>
      </c>
      <c r="F301" s="66">
        <v>0</v>
      </c>
      <c r="G301" s="66">
        <v>0</v>
      </c>
      <c r="H301" s="66">
        <v>0</v>
      </c>
      <c r="I301" s="66">
        <v>0</v>
      </c>
    </row>
    <row r="302" spans="1:9" x14ac:dyDescent="0.25">
      <c r="A302" s="65">
        <v>6500</v>
      </c>
      <c r="B302" s="65" t="s">
        <v>89</v>
      </c>
      <c r="C302" s="66">
        <v>3723.86231</v>
      </c>
      <c r="D302" s="66">
        <v>3723.86231</v>
      </c>
      <c r="E302" s="66">
        <v>0</v>
      </c>
      <c r="F302" s="66">
        <v>0</v>
      </c>
      <c r="G302" s="66">
        <v>0</v>
      </c>
      <c r="H302" s="66">
        <v>0</v>
      </c>
      <c r="I302" s="66">
        <v>0</v>
      </c>
    </row>
    <row r="303" spans="1:9" x14ac:dyDescent="0.25">
      <c r="A303" s="65" t="s">
        <v>82</v>
      </c>
      <c r="B303" s="65" t="s">
        <v>188</v>
      </c>
      <c r="C303" s="66">
        <v>3723.86231</v>
      </c>
      <c r="D303" s="66">
        <v>3723.86231</v>
      </c>
      <c r="E303" s="66">
        <v>0</v>
      </c>
      <c r="F303" s="66">
        <v>0</v>
      </c>
      <c r="G303" s="66">
        <v>0</v>
      </c>
      <c r="H303" s="66">
        <v>0</v>
      </c>
      <c r="I303" s="66">
        <v>0</v>
      </c>
    </row>
    <row r="304" spans="1:9" x14ac:dyDescent="0.25">
      <c r="A304" s="65">
        <v>6510</v>
      </c>
      <c r="B304" s="65" t="s">
        <v>89</v>
      </c>
      <c r="C304" s="66">
        <v>160690.85367000001</v>
      </c>
      <c r="D304" s="66">
        <v>160690.85367000001</v>
      </c>
      <c r="E304" s="66">
        <v>0</v>
      </c>
      <c r="F304" s="66">
        <v>0</v>
      </c>
      <c r="G304" s="66">
        <v>0</v>
      </c>
      <c r="H304" s="66">
        <v>0</v>
      </c>
      <c r="I304" s="66">
        <v>0</v>
      </c>
    </row>
    <row r="305" spans="1:9" x14ac:dyDescent="0.25">
      <c r="A305" s="65">
        <v>6511</v>
      </c>
      <c r="B305" s="65" t="s">
        <v>89</v>
      </c>
      <c r="C305" s="66">
        <v>10579.658960000001</v>
      </c>
      <c r="D305" s="66">
        <v>10579.658960000001</v>
      </c>
      <c r="E305" s="66">
        <v>0</v>
      </c>
      <c r="F305" s="66">
        <v>0</v>
      </c>
      <c r="G305" s="66">
        <v>0</v>
      </c>
      <c r="H305" s="66">
        <v>0</v>
      </c>
      <c r="I305" s="66">
        <v>0</v>
      </c>
    </row>
    <row r="306" spans="1:9" x14ac:dyDescent="0.25">
      <c r="A306" s="65">
        <v>6514</v>
      </c>
      <c r="B306" s="65" t="s">
        <v>89</v>
      </c>
      <c r="C306" s="66">
        <v>6338.6120700000001</v>
      </c>
      <c r="D306" s="66">
        <v>6338.6120700000001</v>
      </c>
      <c r="E306" s="66">
        <v>0</v>
      </c>
      <c r="F306" s="66">
        <v>0</v>
      </c>
      <c r="G306" s="66">
        <v>0</v>
      </c>
      <c r="H306" s="66">
        <v>0</v>
      </c>
      <c r="I306" s="66">
        <v>0</v>
      </c>
    </row>
    <row r="307" spans="1:9" x14ac:dyDescent="0.25">
      <c r="A307" s="65">
        <v>6516</v>
      </c>
      <c r="B307" s="65" t="s">
        <v>89</v>
      </c>
      <c r="C307" s="66">
        <v>647.43408999999997</v>
      </c>
      <c r="D307" s="66">
        <v>647.43408999999997</v>
      </c>
      <c r="E307" s="66">
        <v>0</v>
      </c>
      <c r="F307" s="66">
        <v>0</v>
      </c>
      <c r="G307" s="66">
        <v>0</v>
      </c>
      <c r="H307" s="66">
        <v>0</v>
      </c>
      <c r="I307" s="66">
        <v>0</v>
      </c>
    </row>
    <row r="308" spans="1:9" x14ac:dyDescent="0.25">
      <c r="A308" s="65">
        <v>6518</v>
      </c>
      <c r="B308" s="65" t="s">
        <v>89</v>
      </c>
      <c r="C308" s="66">
        <v>12564.72631</v>
      </c>
      <c r="D308" s="66">
        <v>12564.72631</v>
      </c>
      <c r="E308" s="66">
        <v>0</v>
      </c>
      <c r="F308" s="66">
        <v>0</v>
      </c>
      <c r="G308" s="66">
        <v>0</v>
      </c>
      <c r="H308" s="66">
        <v>0</v>
      </c>
      <c r="I308" s="66">
        <v>0</v>
      </c>
    </row>
    <row r="309" spans="1:9" x14ac:dyDescent="0.25">
      <c r="A309" s="65">
        <v>6519</v>
      </c>
      <c r="B309" s="65" t="s">
        <v>89</v>
      </c>
      <c r="C309" s="66">
        <v>2124.5411600000002</v>
      </c>
      <c r="D309" s="66">
        <v>2124.5411600000002</v>
      </c>
      <c r="E309" s="66">
        <v>0</v>
      </c>
      <c r="F309" s="66">
        <v>0</v>
      </c>
      <c r="G309" s="66">
        <v>0</v>
      </c>
      <c r="H309" s="66">
        <v>0</v>
      </c>
      <c r="I309" s="66">
        <v>0</v>
      </c>
    </row>
    <row r="310" spans="1:9" x14ac:dyDescent="0.25">
      <c r="A310" s="65" t="s">
        <v>82</v>
      </c>
      <c r="B310" s="65" t="s">
        <v>189</v>
      </c>
      <c r="C310" s="66">
        <v>192945.82626</v>
      </c>
      <c r="D310" s="66">
        <v>192945.82626</v>
      </c>
      <c r="E310" s="66">
        <v>0</v>
      </c>
      <c r="F310" s="66">
        <v>0</v>
      </c>
      <c r="G310" s="66">
        <v>0</v>
      </c>
      <c r="H310" s="66">
        <v>0</v>
      </c>
      <c r="I310" s="66">
        <v>0</v>
      </c>
    </row>
    <row r="311" spans="1:9" x14ac:dyDescent="0.25">
      <c r="A311" s="65" t="s">
        <v>82</v>
      </c>
      <c r="B311" s="65" t="s">
        <v>190</v>
      </c>
      <c r="C311" s="66">
        <v>196669.68857</v>
      </c>
      <c r="D311" s="66">
        <v>196669.68857</v>
      </c>
      <c r="E311" s="66">
        <v>0</v>
      </c>
      <c r="F311" s="66">
        <v>0</v>
      </c>
      <c r="G311" s="66">
        <v>0</v>
      </c>
      <c r="H311" s="66">
        <v>0</v>
      </c>
      <c r="I311" s="66">
        <v>0</v>
      </c>
    </row>
    <row r="312" spans="1:9" x14ac:dyDescent="0.25">
      <c r="A312" s="65">
        <v>6712</v>
      </c>
      <c r="B312" s="65" t="s">
        <v>89</v>
      </c>
      <c r="C312" s="66">
        <v>12.264340000000001</v>
      </c>
      <c r="D312" s="66">
        <v>12.264340000000001</v>
      </c>
      <c r="E312" s="66">
        <v>0</v>
      </c>
      <c r="F312" s="66">
        <v>0</v>
      </c>
      <c r="G312" s="66">
        <v>0</v>
      </c>
      <c r="H312" s="66">
        <v>0</v>
      </c>
      <c r="I312" s="66">
        <v>0</v>
      </c>
    </row>
    <row r="313" spans="1:9" x14ac:dyDescent="0.25">
      <c r="A313" s="65">
        <v>6717</v>
      </c>
      <c r="B313" s="65" t="s">
        <v>89</v>
      </c>
      <c r="C313" s="66">
        <v>755.87981000000002</v>
      </c>
      <c r="D313" s="66">
        <v>755.87981000000002</v>
      </c>
      <c r="E313" s="66">
        <v>0</v>
      </c>
      <c r="F313" s="66">
        <v>0</v>
      </c>
      <c r="G313" s="66">
        <v>0</v>
      </c>
      <c r="H313" s="66">
        <v>0</v>
      </c>
      <c r="I313" s="66">
        <v>0</v>
      </c>
    </row>
    <row r="314" spans="1:9" x14ac:dyDescent="0.25">
      <c r="A314" s="65" t="s">
        <v>82</v>
      </c>
      <c r="B314" s="65" t="s">
        <v>191</v>
      </c>
      <c r="C314" s="66">
        <v>768.14414999999997</v>
      </c>
      <c r="D314" s="66">
        <v>768.14414999999997</v>
      </c>
      <c r="E314" s="66">
        <v>0</v>
      </c>
      <c r="F314" s="66">
        <v>0</v>
      </c>
      <c r="G314" s="66">
        <v>0</v>
      </c>
      <c r="H314" s="66">
        <v>0</v>
      </c>
      <c r="I314" s="66">
        <v>0</v>
      </c>
    </row>
    <row r="315" spans="1:9" x14ac:dyDescent="0.25">
      <c r="A315" s="65" t="s">
        <v>82</v>
      </c>
      <c r="B315" s="65" t="s">
        <v>192</v>
      </c>
      <c r="C315" s="66">
        <v>768.14414999999997</v>
      </c>
      <c r="D315" s="66">
        <v>768.14414999999997</v>
      </c>
      <c r="E315" s="66">
        <v>0</v>
      </c>
      <c r="F315" s="66">
        <v>0</v>
      </c>
      <c r="G315" s="66">
        <v>0</v>
      </c>
      <c r="H315" s="66">
        <v>0</v>
      </c>
      <c r="I315" s="66">
        <v>0</v>
      </c>
    </row>
    <row r="316" spans="1:9" x14ac:dyDescent="0.25">
      <c r="A316" s="65" t="s">
        <v>193</v>
      </c>
      <c r="B316" s="65" t="s">
        <v>194</v>
      </c>
      <c r="C316" s="66">
        <v>482338.59869999997</v>
      </c>
      <c r="D316" s="66">
        <v>482338.59869999997</v>
      </c>
      <c r="E316" s="66">
        <v>0</v>
      </c>
      <c r="F316" s="66">
        <v>0</v>
      </c>
      <c r="G316" s="66">
        <v>0</v>
      </c>
      <c r="H316" s="66">
        <v>0</v>
      </c>
      <c r="I316" s="66">
        <v>0</v>
      </c>
    </row>
    <row r="317" spans="1:9" x14ac:dyDescent="0.25">
      <c r="A317" s="65">
        <v>7015</v>
      </c>
      <c r="B317" s="65" t="s">
        <v>81</v>
      </c>
      <c r="C317" s="66">
        <v>466.71161999999998</v>
      </c>
      <c r="D317" s="66">
        <v>466.71161999999998</v>
      </c>
      <c r="E317" s="66">
        <v>0</v>
      </c>
      <c r="F317" s="66">
        <v>0</v>
      </c>
      <c r="G317" s="66">
        <v>0</v>
      </c>
      <c r="H317" s="66">
        <v>0</v>
      </c>
      <c r="I317" s="66">
        <v>0</v>
      </c>
    </row>
    <row r="318" spans="1:9" x14ac:dyDescent="0.25">
      <c r="A318" s="65" t="s">
        <v>82</v>
      </c>
      <c r="B318" s="65" t="s">
        <v>195</v>
      </c>
      <c r="C318" s="66">
        <v>466.71161999999998</v>
      </c>
      <c r="D318" s="66">
        <v>466.71161999999998</v>
      </c>
      <c r="E318" s="66">
        <v>0</v>
      </c>
      <c r="F318" s="66">
        <v>0</v>
      </c>
      <c r="G318" s="66">
        <v>0</v>
      </c>
      <c r="H318" s="66">
        <v>0</v>
      </c>
      <c r="I318" s="66">
        <v>0</v>
      </c>
    </row>
    <row r="319" spans="1:9" x14ac:dyDescent="0.25">
      <c r="A319" s="65">
        <v>7020</v>
      </c>
      <c r="B319" s="65" t="s">
        <v>81</v>
      </c>
      <c r="C319" s="66">
        <v>4494.5239099999999</v>
      </c>
      <c r="D319" s="66">
        <v>4494.5239099999999</v>
      </c>
      <c r="E319" s="66">
        <v>0</v>
      </c>
      <c r="F319" s="66">
        <v>0</v>
      </c>
      <c r="G319" s="66">
        <v>0</v>
      </c>
      <c r="H319" s="66">
        <v>0</v>
      </c>
      <c r="I319" s="66">
        <v>0</v>
      </c>
    </row>
    <row r="320" spans="1:9" x14ac:dyDescent="0.25">
      <c r="A320" s="65">
        <v>7021</v>
      </c>
      <c r="B320" s="65" t="s">
        <v>81</v>
      </c>
      <c r="C320" s="66">
        <v>54820.386350000001</v>
      </c>
      <c r="D320" s="66">
        <v>54820.386350000001</v>
      </c>
      <c r="E320" s="66">
        <v>0</v>
      </c>
      <c r="F320" s="66">
        <v>0</v>
      </c>
      <c r="G320" s="66">
        <v>0</v>
      </c>
      <c r="H320" s="66">
        <v>0</v>
      </c>
      <c r="I320" s="66">
        <v>0</v>
      </c>
    </row>
    <row r="321" spans="1:9" x14ac:dyDescent="0.25">
      <c r="C321" s="66">
        <v>0</v>
      </c>
      <c r="D321" s="66">
        <v>0</v>
      </c>
      <c r="E321" s="66">
        <v>0</v>
      </c>
      <c r="F321" s="66">
        <v>0</v>
      </c>
      <c r="G321" s="66">
        <v>0</v>
      </c>
      <c r="H321" s="66">
        <v>0</v>
      </c>
      <c r="I321" s="66" t="e">
        <v>#VALUE!</v>
      </c>
    </row>
    <row r="322" spans="1:9" x14ac:dyDescent="0.25">
      <c r="A322" s="65" t="s">
        <v>505</v>
      </c>
      <c r="B322" s="65">
        <v>31</v>
      </c>
      <c r="C322" s="66">
        <v>0</v>
      </c>
      <c r="D322" s="66">
        <v>0</v>
      </c>
      <c r="E322" s="66">
        <v>0</v>
      </c>
      <c r="F322" s="66">
        <v>0</v>
      </c>
      <c r="G322" s="66">
        <v>0</v>
      </c>
      <c r="H322" s="66">
        <v>0</v>
      </c>
      <c r="I322" s="66" t="e">
        <v>#VALUE!</v>
      </c>
    </row>
    <row r="323" spans="1:9" x14ac:dyDescent="0.25">
      <c r="A323" s="65" t="s">
        <v>82</v>
      </c>
      <c r="B323" s="65" t="s">
        <v>196</v>
      </c>
      <c r="C323" s="66">
        <v>59314.910259999997</v>
      </c>
      <c r="D323" s="66">
        <v>59314.910259999997</v>
      </c>
      <c r="E323" s="66">
        <v>0</v>
      </c>
      <c r="F323" s="66">
        <v>0</v>
      </c>
      <c r="G323" s="66">
        <v>0</v>
      </c>
      <c r="H323" s="66">
        <v>0</v>
      </c>
      <c r="I323" s="66">
        <v>0</v>
      </c>
    </row>
    <row r="324" spans="1:9" x14ac:dyDescent="0.25">
      <c r="A324" s="65">
        <v>7040</v>
      </c>
      <c r="B324" s="65" t="s">
        <v>81</v>
      </c>
      <c r="C324" s="66">
        <v>2677.32791</v>
      </c>
      <c r="D324" s="66">
        <v>2677.32791</v>
      </c>
      <c r="E324" s="66">
        <v>0</v>
      </c>
      <c r="F324" s="66">
        <v>0</v>
      </c>
      <c r="G324" s="66">
        <v>0</v>
      </c>
      <c r="H324" s="66">
        <v>0</v>
      </c>
      <c r="I324" s="66">
        <v>0</v>
      </c>
    </row>
    <row r="325" spans="1:9" x14ac:dyDescent="0.25">
      <c r="A325" s="65">
        <v>7041</v>
      </c>
      <c r="B325" s="65" t="s">
        <v>81</v>
      </c>
      <c r="C325" s="66">
        <v>95041.687090000007</v>
      </c>
      <c r="D325" s="66">
        <v>95041.687090000007</v>
      </c>
      <c r="E325" s="66">
        <v>0</v>
      </c>
      <c r="F325" s="66">
        <v>0</v>
      </c>
      <c r="G325" s="66">
        <v>0</v>
      </c>
      <c r="H325" s="66">
        <v>0</v>
      </c>
      <c r="I325" s="66">
        <v>0</v>
      </c>
    </row>
    <row r="326" spans="1:9" x14ac:dyDescent="0.25">
      <c r="A326" s="65" t="s">
        <v>82</v>
      </c>
      <c r="B326" s="65" t="s">
        <v>197</v>
      </c>
      <c r="C326" s="66">
        <v>97719.014999999999</v>
      </c>
      <c r="D326" s="66">
        <v>97719.014999999999</v>
      </c>
      <c r="E326" s="66">
        <v>0</v>
      </c>
      <c r="F326" s="66">
        <v>0</v>
      </c>
      <c r="G326" s="66">
        <v>0</v>
      </c>
      <c r="H326" s="66">
        <v>0</v>
      </c>
      <c r="I326" s="66">
        <v>0</v>
      </c>
    </row>
    <row r="327" spans="1:9" x14ac:dyDescent="0.25">
      <c r="A327" s="65">
        <v>7070</v>
      </c>
      <c r="B327" s="65" t="s">
        <v>81</v>
      </c>
      <c r="C327" s="66">
        <v>2025.71938</v>
      </c>
      <c r="D327" s="66">
        <v>2025.71938</v>
      </c>
      <c r="E327" s="66">
        <v>0</v>
      </c>
      <c r="F327" s="66">
        <v>0</v>
      </c>
      <c r="G327" s="66">
        <v>0</v>
      </c>
      <c r="H327" s="66">
        <v>0</v>
      </c>
      <c r="I327" s="66">
        <v>0</v>
      </c>
    </row>
    <row r="328" spans="1:9" x14ac:dyDescent="0.25">
      <c r="A328" s="65">
        <v>7071</v>
      </c>
      <c r="B328" s="65" t="s">
        <v>81</v>
      </c>
      <c r="C328" s="66">
        <v>750.81759</v>
      </c>
      <c r="D328" s="66">
        <v>750.81759</v>
      </c>
      <c r="E328" s="66">
        <v>0</v>
      </c>
      <c r="F328" s="66">
        <v>0</v>
      </c>
      <c r="G328" s="66">
        <v>0</v>
      </c>
      <c r="H328" s="66">
        <v>0</v>
      </c>
      <c r="I328" s="66">
        <v>0</v>
      </c>
    </row>
    <row r="329" spans="1:9" x14ac:dyDescent="0.25">
      <c r="A329" s="65" t="s">
        <v>82</v>
      </c>
      <c r="B329" s="65" t="s">
        <v>198</v>
      </c>
      <c r="C329" s="66">
        <v>2776.5369700000001</v>
      </c>
      <c r="D329" s="66">
        <v>2776.5369700000001</v>
      </c>
      <c r="E329" s="66">
        <v>0</v>
      </c>
      <c r="F329" s="66">
        <v>0</v>
      </c>
      <c r="G329" s="66">
        <v>0</v>
      </c>
      <c r="H329" s="66">
        <v>0</v>
      </c>
      <c r="I329" s="66">
        <v>0</v>
      </c>
    </row>
    <row r="330" spans="1:9" x14ac:dyDescent="0.25">
      <c r="A330" s="65" t="s">
        <v>82</v>
      </c>
      <c r="B330" s="65" t="s">
        <v>199</v>
      </c>
      <c r="C330" s="66">
        <v>160277.17384999999</v>
      </c>
      <c r="D330" s="66">
        <v>160277.17384999999</v>
      </c>
      <c r="E330" s="66">
        <v>0</v>
      </c>
      <c r="F330" s="66">
        <v>0</v>
      </c>
      <c r="G330" s="66">
        <v>0</v>
      </c>
      <c r="H330" s="66">
        <v>0</v>
      </c>
      <c r="I330" s="66">
        <v>0</v>
      </c>
    </row>
    <row r="331" spans="1:9" x14ac:dyDescent="0.25">
      <c r="A331" s="65">
        <v>7122</v>
      </c>
      <c r="B331" s="65" t="s">
        <v>81</v>
      </c>
      <c r="C331" s="66">
        <v>355.77672999999999</v>
      </c>
      <c r="D331" s="66">
        <v>355.77672999999999</v>
      </c>
      <c r="E331" s="66">
        <v>0</v>
      </c>
      <c r="F331" s="66">
        <v>0</v>
      </c>
      <c r="G331" s="66">
        <v>0</v>
      </c>
      <c r="H331" s="66">
        <v>0</v>
      </c>
      <c r="I331" s="66">
        <v>0</v>
      </c>
    </row>
    <row r="332" spans="1:9" x14ac:dyDescent="0.25">
      <c r="A332" s="65" t="s">
        <v>82</v>
      </c>
      <c r="B332" s="65" t="s">
        <v>200</v>
      </c>
      <c r="C332" s="66">
        <v>355.77672999999999</v>
      </c>
      <c r="D332" s="66">
        <v>355.77672999999999</v>
      </c>
      <c r="E332" s="66">
        <v>0</v>
      </c>
      <c r="F332" s="66">
        <v>0</v>
      </c>
      <c r="G332" s="66">
        <v>0</v>
      </c>
      <c r="H332" s="66">
        <v>0</v>
      </c>
      <c r="I332" s="66">
        <v>0</v>
      </c>
    </row>
    <row r="333" spans="1:9" x14ac:dyDescent="0.25">
      <c r="A333" s="65" t="s">
        <v>82</v>
      </c>
      <c r="B333" s="65" t="s">
        <v>201</v>
      </c>
      <c r="C333" s="66">
        <v>355.77672999999999</v>
      </c>
      <c r="D333" s="66">
        <v>355.77672999999999</v>
      </c>
      <c r="E333" s="66">
        <v>0</v>
      </c>
      <c r="F333" s="66">
        <v>0</v>
      </c>
      <c r="G333" s="66">
        <v>0</v>
      </c>
      <c r="H333" s="66">
        <v>0</v>
      </c>
      <c r="I333" s="66">
        <v>0</v>
      </c>
    </row>
    <row r="334" spans="1:9" x14ac:dyDescent="0.25">
      <c r="A334" s="65">
        <v>7300</v>
      </c>
      <c r="B334" s="65" t="s">
        <v>81</v>
      </c>
      <c r="C334" s="66">
        <v>441.87040000000002</v>
      </c>
      <c r="D334" s="66">
        <v>441.87040000000002</v>
      </c>
      <c r="E334" s="66">
        <v>0</v>
      </c>
      <c r="F334" s="66">
        <v>0</v>
      </c>
      <c r="G334" s="66">
        <v>0</v>
      </c>
      <c r="H334" s="66">
        <v>0</v>
      </c>
      <c r="I334" s="66">
        <v>0</v>
      </c>
    </row>
    <row r="335" spans="1:9" x14ac:dyDescent="0.25">
      <c r="A335" s="65">
        <v>7301</v>
      </c>
      <c r="B335" s="65" t="s">
        <v>81</v>
      </c>
      <c r="C335" s="66">
        <v>1324.3562099999999</v>
      </c>
      <c r="D335" s="66">
        <v>1324.3562099999999</v>
      </c>
      <c r="E335" s="66">
        <v>0</v>
      </c>
      <c r="F335" s="66">
        <v>0</v>
      </c>
      <c r="G335" s="66">
        <v>0</v>
      </c>
      <c r="H335" s="66">
        <v>0</v>
      </c>
      <c r="I335" s="66">
        <v>0</v>
      </c>
    </row>
    <row r="336" spans="1:9" x14ac:dyDescent="0.25">
      <c r="A336" s="65" t="s">
        <v>82</v>
      </c>
      <c r="B336" s="65" t="s">
        <v>202</v>
      </c>
      <c r="C336" s="66">
        <v>1766.2266099999999</v>
      </c>
      <c r="D336" s="66">
        <v>1766.2266099999999</v>
      </c>
      <c r="E336" s="66">
        <v>0</v>
      </c>
      <c r="F336" s="66">
        <v>0</v>
      </c>
      <c r="G336" s="66">
        <v>0</v>
      </c>
      <c r="H336" s="66">
        <v>0</v>
      </c>
      <c r="I336" s="66">
        <v>0</v>
      </c>
    </row>
    <row r="337" spans="1:9" x14ac:dyDescent="0.25">
      <c r="A337" s="65">
        <v>7340</v>
      </c>
      <c r="B337" s="65" t="s">
        <v>81</v>
      </c>
      <c r="C337" s="66">
        <v>5271.0258400000002</v>
      </c>
      <c r="D337" s="66">
        <v>5271.0258400000002</v>
      </c>
      <c r="E337" s="66">
        <v>0</v>
      </c>
      <c r="F337" s="66">
        <v>0</v>
      </c>
      <c r="G337" s="66">
        <v>0</v>
      </c>
      <c r="H337" s="66">
        <v>0</v>
      </c>
      <c r="I337" s="66">
        <v>0</v>
      </c>
    </row>
    <row r="338" spans="1:9" x14ac:dyDescent="0.25">
      <c r="A338" s="65" t="s">
        <v>82</v>
      </c>
      <c r="B338" s="65" t="s">
        <v>480</v>
      </c>
      <c r="C338" s="66">
        <v>5271.0258400000002</v>
      </c>
      <c r="D338" s="66">
        <v>5271.0258400000002</v>
      </c>
      <c r="E338" s="66">
        <v>0</v>
      </c>
      <c r="F338" s="66">
        <v>0</v>
      </c>
      <c r="G338" s="66">
        <v>0</v>
      </c>
      <c r="H338" s="66">
        <v>0</v>
      </c>
      <c r="I338" s="66">
        <v>0</v>
      </c>
    </row>
    <row r="339" spans="1:9" x14ac:dyDescent="0.25">
      <c r="A339" s="65">
        <v>7391</v>
      </c>
      <c r="B339" s="65" t="s">
        <v>81</v>
      </c>
      <c r="C339" s="66">
        <v>8811.6748700000007</v>
      </c>
      <c r="D339" s="66">
        <v>8811.6748700000007</v>
      </c>
      <c r="E339" s="66">
        <v>0</v>
      </c>
      <c r="F339" s="66">
        <v>0</v>
      </c>
      <c r="G339" s="66">
        <v>0</v>
      </c>
      <c r="H339" s="66">
        <v>0</v>
      </c>
      <c r="I339" s="66">
        <v>0</v>
      </c>
    </row>
    <row r="340" spans="1:9" x14ac:dyDescent="0.25">
      <c r="A340" s="65">
        <v>7392</v>
      </c>
      <c r="B340" s="65" t="s">
        <v>81</v>
      </c>
      <c r="C340" s="66">
        <v>330</v>
      </c>
      <c r="D340" s="66">
        <v>330</v>
      </c>
      <c r="E340" s="66">
        <v>0</v>
      </c>
      <c r="F340" s="66">
        <v>0</v>
      </c>
      <c r="G340" s="66">
        <v>0</v>
      </c>
      <c r="H340" s="66">
        <v>0</v>
      </c>
      <c r="I340" s="66">
        <v>0</v>
      </c>
    </row>
    <row r="341" spans="1:9" x14ac:dyDescent="0.25">
      <c r="A341" s="65">
        <v>7395</v>
      </c>
      <c r="B341" s="65" t="s">
        <v>81</v>
      </c>
      <c r="C341" s="66">
        <v>118810.82969</v>
      </c>
      <c r="D341" s="66">
        <v>118810.82969</v>
      </c>
      <c r="E341" s="66">
        <v>0</v>
      </c>
      <c r="F341" s="66">
        <v>0</v>
      </c>
      <c r="G341" s="66">
        <v>0</v>
      </c>
      <c r="H341" s="66">
        <v>0</v>
      </c>
      <c r="I341" s="66">
        <v>0</v>
      </c>
    </row>
    <row r="342" spans="1:9" x14ac:dyDescent="0.25">
      <c r="A342" s="65">
        <v>7396</v>
      </c>
      <c r="B342" s="65" t="s">
        <v>81</v>
      </c>
      <c r="C342" s="66">
        <v>1616.43308</v>
      </c>
      <c r="D342" s="66">
        <v>1616.43308</v>
      </c>
      <c r="E342" s="66">
        <v>0</v>
      </c>
      <c r="F342" s="66">
        <v>0</v>
      </c>
      <c r="G342" s="66">
        <v>0</v>
      </c>
      <c r="H342" s="66">
        <v>0</v>
      </c>
      <c r="I342" s="66">
        <v>0</v>
      </c>
    </row>
    <row r="343" spans="1:9" x14ac:dyDescent="0.25">
      <c r="A343" s="65">
        <v>7397</v>
      </c>
      <c r="B343" s="65" t="s">
        <v>81</v>
      </c>
      <c r="C343" s="66">
        <v>5005.2257</v>
      </c>
      <c r="D343" s="66">
        <v>5005.2257</v>
      </c>
      <c r="E343" s="66">
        <v>0</v>
      </c>
      <c r="F343" s="66">
        <v>0</v>
      </c>
      <c r="G343" s="66">
        <v>0</v>
      </c>
      <c r="H343" s="66">
        <v>0</v>
      </c>
      <c r="I343" s="66">
        <v>0</v>
      </c>
    </row>
    <row r="344" spans="1:9" x14ac:dyDescent="0.25">
      <c r="A344" s="65">
        <v>7399</v>
      </c>
      <c r="B344" s="65" t="s">
        <v>81</v>
      </c>
      <c r="C344" s="66">
        <v>3950.7364600000001</v>
      </c>
      <c r="D344" s="66">
        <v>3950.7364600000001</v>
      </c>
      <c r="E344" s="66">
        <v>0</v>
      </c>
      <c r="F344" s="66">
        <v>0</v>
      </c>
      <c r="G344" s="66">
        <v>0</v>
      </c>
      <c r="H344" s="66">
        <v>0</v>
      </c>
      <c r="I344" s="66">
        <v>0</v>
      </c>
    </row>
    <row r="345" spans="1:9" x14ac:dyDescent="0.25">
      <c r="A345" s="65" t="s">
        <v>82</v>
      </c>
      <c r="B345" s="65" t="s">
        <v>203</v>
      </c>
      <c r="C345" s="66">
        <v>138524.89980000001</v>
      </c>
      <c r="D345" s="66">
        <v>138524.89980000001</v>
      </c>
      <c r="E345" s="66">
        <v>0</v>
      </c>
      <c r="F345" s="66">
        <v>0</v>
      </c>
      <c r="G345" s="66">
        <v>0</v>
      </c>
      <c r="H345" s="66">
        <v>0</v>
      </c>
      <c r="I345" s="66">
        <v>0</v>
      </c>
    </row>
    <row r="346" spans="1:9" x14ac:dyDescent="0.25">
      <c r="A346" s="65" t="s">
        <v>82</v>
      </c>
      <c r="B346" s="65" t="s">
        <v>204</v>
      </c>
      <c r="C346" s="66">
        <v>145562.15225000001</v>
      </c>
      <c r="D346" s="66">
        <v>145562.15225000001</v>
      </c>
      <c r="E346" s="66">
        <v>0</v>
      </c>
      <c r="F346" s="66">
        <v>0</v>
      </c>
      <c r="G346" s="66">
        <v>0</v>
      </c>
      <c r="H346" s="66">
        <v>0</v>
      </c>
      <c r="I346" s="66">
        <v>0</v>
      </c>
    </row>
    <row r="347" spans="1:9" x14ac:dyDescent="0.25">
      <c r="A347" s="65">
        <v>7400</v>
      </c>
      <c r="B347" s="65" t="s">
        <v>81</v>
      </c>
      <c r="C347" s="66">
        <v>62932.786480000002</v>
      </c>
      <c r="D347" s="66">
        <v>62932.786480000002</v>
      </c>
      <c r="E347" s="66">
        <v>0</v>
      </c>
      <c r="F347" s="66">
        <v>0</v>
      </c>
      <c r="G347" s="66">
        <v>0</v>
      </c>
      <c r="H347" s="66">
        <v>0</v>
      </c>
      <c r="I347" s="66">
        <v>0</v>
      </c>
    </row>
    <row r="348" spans="1:9" x14ac:dyDescent="0.25">
      <c r="A348" s="65">
        <v>7401</v>
      </c>
      <c r="B348" s="65" t="s">
        <v>81</v>
      </c>
      <c r="C348" s="66">
        <v>13534.334779999999</v>
      </c>
      <c r="D348" s="66">
        <v>13534.334779999999</v>
      </c>
      <c r="E348" s="66">
        <v>0</v>
      </c>
      <c r="F348" s="66">
        <v>0</v>
      </c>
      <c r="G348" s="66">
        <v>0</v>
      </c>
      <c r="H348" s="66">
        <v>0</v>
      </c>
      <c r="I348" s="66">
        <v>0</v>
      </c>
    </row>
    <row r="349" spans="1:9" x14ac:dyDescent="0.25">
      <c r="A349" s="65">
        <v>7403</v>
      </c>
      <c r="B349" s="65" t="s">
        <v>81</v>
      </c>
      <c r="C349" s="66">
        <v>809.05281000000002</v>
      </c>
      <c r="D349" s="66">
        <v>809.05281000000002</v>
      </c>
      <c r="E349" s="66">
        <v>0</v>
      </c>
      <c r="F349" s="66">
        <v>0</v>
      </c>
      <c r="G349" s="66">
        <v>0</v>
      </c>
      <c r="H349" s="66">
        <v>0</v>
      </c>
      <c r="I349" s="66">
        <v>0</v>
      </c>
    </row>
    <row r="350" spans="1:9" x14ac:dyDescent="0.25">
      <c r="A350" s="65">
        <v>7404</v>
      </c>
      <c r="B350" s="65" t="s">
        <v>81</v>
      </c>
      <c r="C350" s="66">
        <v>26.369</v>
      </c>
      <c r="D350" s="66">
        <v>26.369</v>
      </c>
      <c r="E350" s="66">
        <v>0</v>
      </c>
      <c r="F350" s="66">
        <v>0</v>
      </c>
      <c r="G350" s="66">
        <v>0</v>
      </c>
      <c r="H350" s="66">
        <v>0</v>
      </c>
      <c r="I350" s="66">
        <v>0</v>
      </c>
    </row>
    <row r="351" spans="1:9" x14ac:dyDescent="0.25">
      <c r="A351" s="65" t="s">
        <v>82</v>
      </c>
      <c r="B351" s="65" t="s">
        <v>205</v>
      </c>
      <c r="C351" s="66">
        <v>77302.54307</v>
      </c>
      <c r="D351" s="66">
        <v>77302.54307</v>
      </c>
      <c r="E351" s="66">
        <v>0</v>
      </c>
      <c r="F351" s="66">
        <v>0</v>
      </c>
      <c r="G351" s="66">
        <v>0</v>
      </c>
      <c r="H351" s="66">
        <v>0</v>
      </c>
      <c r="I351" s="66">
        <v>0</v>
      </c>
    </row>
    <row r="352" spans="1:9" x14ac:dyDescent="0.25">
      <c r="A352" s="65">
        <v>7411</v>
      </c>
      <c r="B352" s="65" t="s">
        <v>81</v>
      </c>
      <c r="C352" s="66">
        <v>27.803920000000002</v>
      </c>
      <c r="D352" s="66">
        <v>27.803920000000002</v>
      </c>
      <c r="E352" s="66">
        <v>0</v>
      </c>
      <c r="F352" s="66">
        <v>0</v>
      </c>
      <c r="G352" s="66">
        <v>0</v>
      </c>
      <c r="H352" s="66">
        <v>0</v>
      </c>
      <c r="I352" s="66">
        <v>0</v>
      </c>
    </row>
    <row r="353" spans="1:9" x14ac:dyDescent="0.25">
      <c r="A353" s="65">
        <v>7418</v>
      </c>
      <c r="B353" s="65" t="s">
        <v>81</v>
      </c>
      <c r="C353" s="66">
        <v>7382.5025900000001</v>
      </c>
      <c r="D353" s="66">
        <v>7382.5025900000001</v>
      </c>
      <c r="E353" s="66">
        <v>0</v>
      </c>
      <c r="F353" s="66">
        <v>0</v>
      </c>
      <c r="G353" s="66">
        <v>0</v>
      </c>
      <c r="H353" s="66">
        <v>0</v>
      </c>
      <c r="I353" s="66">
        <v>0</v>
      </c>
    </row>
    <row r="354" spans="1:9" x14ac:dyDescent="0.25">
      <c r="A354" s="65">
        <v>7419</v>
      </c>
      <c r="B354" s="65" t="s">
        <v>81</v>
      </c>
      <c r="C354" s="66">
        <v>232.27448000000001</v>
      </c>
      <c r="D354" s="66">
        <v>232.27448000000001</v>
      </c>
      <c r="E354" s="66">
        <v>0</v>
      </c>
      <c r="F354" s="66">
        <v>0</v>
      </c>
      <c r="G354" s="66">
        <v>0</v>
      </c>
      <c r="H354" s="66">
        <v>0</v>
      </c>
      <c r="I354" s="66">
        <v>0</v>
      </c>
    </row>
    <row r="355" spans="1:9" x14ac:dyDescent="0.25">
      <c r="A355" s="65" t="s">
        <v>82</v>
      </c>
      <c r="B355" s="65" t="s">
        <v>206</v>
      </c>
      <c r="C355" s="66">
        <v>7642.5809900000004</v>
      </c>
      <c r="D355" s="66">
        <v>7642.5809900000004</v>
      </c>
      <c r="E355" s="66">
        <v>0</v>
      </c>
      <c r="F355" s="66">
        <v>0</v>
      </c>
      <c r="G355" s="66">
        <v>0</v>
      </c>
      <c r="H355" s="66">
        <v>0</v>
      </c>
      <c r="I355" s="66">
        <v>0</v>
      </c>
    </row>
    <row r="356" spans="1:9" x14ac:dyDescent="0.25">
      <c r="A356" s="65">
        <v>7420</v>
      </c>
      <c r="B356" s="65" t="s">
        <v>81</v>
      </c>
      <c r="C356" s="66">
        <v>3926.73281</v>
      </c>
      <c r="D356" s="66">
        <v>3926.73281</v>
      </c>
      <c r="E356" s="66">
        <v>0</v>
      </c>
      <c r="F356" s="66">
        <v>0</v>
      </c>
      <c r="G356" s="66">
        <v>0</v>
      </c>
      <c r="H356" s="66">
        <v>0</v>
      </c>
      <c r="I356" s="66">
        <v>0</v>
      </c>
    </row>
    <row r="357" spans="1:9" x14ac:dyDescent="0.25">
      <c r="A357" s="65">
        <v>7421</v>
      </c>
      <c r="B357" s="65" t="s">
        <v>81</v>
      </c>
      <c r="C357" s="66">
        <v>5032.2990200000004</v>
      </c>
      <c r="D357" s="66">
        <v>5032.2990200000004</v>
      </c>
      <c r="E357" s="66">
        <v>0</v>
      </c>
      <c r="F357" s="66">
        <v>0</v>
      </c>
      <c r="G357" s="66">
        <v>0</v>
      </c>
      <c r="H357" s="66">
        <v>0</v>
      </c>
      <c r="I357" s="66">
        <v>0</v>
      </c>
    </row>
    <row r="358" spans="1:9" x14ac:dyDescent="0.25">
      <c r="A358" s="65">
        <v>7423</v>
      </c>
      <c r="B358" s="65" t="s">
        <v>81</v>
      </c>
      <c r="C358" s="66">
        <v>5367.51595</v>
      </c>
      <c r="D358" s="66">
        <v>5367.51595</v>
      </c>
      <c r="E358" s="66">
        <v>0</v>
      </c>
      <c r="F358" s="66">
        <v>0</v>
      </c>
      <c r="G358" s="66">
        <v>0</v>
      </c>
      <c r="H358" s="66">
        <v>0</v>
      </c>
      <c r="I358" s="66">
        <v>0</v>
      </c>
    </row>
    <row r="359" spans="1:9" x14ac:dyDescent="0.25">
      <c r="A359" s="65" t="s">
        <v>82</v>
      </c>
      <c r="B359" s="65" t="s">
        <v>207</v>
      </c>
      <c r="C359" s="66">
        <v>14326.547780000001</v>
      </c>
      <c r="D359" s="66">
        <v>14326.547780000001</v>
      </c>
      <c r="E359" s="66">
        <v>0</v>
      </c>
      <c r="F359" s="66">
        <v>0</v>
      </c>
      <c r="G359" s="66">
        <v>0</v>
      </c>
      <c r="H359" s="66">
        <v>0</v>
      </c>
      <c r="I359" s="66">
        <v>0</v>
      </c>
    </row>
    <row r="360" spans="1:9" x14ac:dyDescent="0.25">
      <c r="A360" s="65">
        <v>7430</v>
      </c>
      <c r="B360" s="65" t="s">
        <v>81</v>
      </c>
      <c r="C360" s="66">
        <v>3601.5056</v>
      </c>
      <c r="D360" s="66">
        <v>3601.5056</v>
      </c>
      <c r="E360" s="66">
        <v>0</v>
      </c>
      <c r="F360" s="66">
        <v>0</v>
      </c>
      <c r="G360" s="66">
        <v>0</v>
      </c>
      <c r="H360" s="66">
        <v>0</v>
      </c>
      <c r="I360" s="66">
        <v>0</v>
      </c>
    </row>
    <row r="361" spans="1:9" x14ac:dyDescent="0.25">
      <c r="A361" s="65">
        <v>7431</v>
      </c>
      <c r="B361" s="65" t="s">
        <v>81</v>
      </c>
      <c r="C361" s="66">
        <v>3201.2886699999999</v>
      </c>
      <c r="D361" s="66">
        <v>3201.2886699999999</v>
      </c>
      <c r="E361" s="66">
        <v>0</v>
      </c>
      <c r="F361" s="66">
        <v>0</v>
      </c>
      <c r="G361" s="66">
        <v>0</v>
      </c>
      <c r="H361" s="66">
        <v>0</v>
      </c>
      <c r="I361" s="66">
        <v>0</v>
      </c>
    </row>
    <row r="362" spans="1:9" x14ac:dyDescent="0.25">
      <c r="A362" s="65">
        <v>7432</v>
      </c>
      <c r="B362" s="65" t="s">
        <v>81</v>
      </c>
      <c r="C362" s="66">
        <v>2475.6197499999998</v>
      </c>
      <c r="D362" s="66">
        <v>2475.6197499999998</v>
      </c>
      <c r="E362" s="66">
        <v>0</v>
      </c>
      <c r="F362" s="66">
        <v>0</v>
      </c>
      <c r="G362" s="66">
        <v>0</v>
      </c>
      <c r="H362" s="66">
        <v>0</v>
      </c>
      <c r="I362" s="66">
        <v>0</v>
      </c>
    </row>
    <row r="363" spans="1:9" x14ac:dyDescent="0.25">
      <c r="A363" s="65">
        <v>7433</v>
      </c>
      <c r="B363" s="65" t="s">
        <v>81</v>
      </c>
      <c r="C363" s="66">
        <v>18.157800000000002</v>
      </c>
      <c r="D363" s="66">
        <v>18.157800000000002</v>
      </c>
      <c r="E363" s="66">
        <v>0</v>
      </c>
      <c r="F363" s="66">
        <v>0</v>
      </c>
      <c r="G363" s="66">
        <v>0</v>
      </c>
      <c r="H363" s="66">
        <v>0</v>
      </c>
      <c r="I363" s="66">
        <v>0</v>
      </c>
    </row>
    <row r="364" spans="1:9" x14ac:dyDescent="0.25">
      <c r="A364" s="65" t="s">
        <v>82</v>
      </c>
      <c r="B364" s="65" t="s">
        <v>208</v>
      </c>
      <c r="C364" s="66">
        <v>9296.5718199999992</v>
      </c>
      <c r="D364" s="66">
        <v>9296.5718199999992</v>
      </c>
      <c r="E364" s="66">
        <v>0</v>
      </c>
      <c r="F364" s="66">
        <v>0</v>
      </c>
      <c r="G364" s="66">
        <v>0</v>
      </c>
      <c r="H364" s="66">
        <v>0</v>
      </c>
      <c r="I364" s="66">
        <v>0</v>
      </c>
    </row>
    <row r="365" spans="1:9" x14ac:dyDescent="0.25">
      <c r="A365" s="65">
        <v>7450</v>
      </c>
      <c r="B365" s="65" t="s">
        <v>81</v>
      </c>
      <c r="C365" s="66">
        <v>1607.27998</v>
      </c>
      <c r="D365" s="66">
        <v>1607.27998</v>
      </c>
      <c r="E365" s="66">
        <v>0</v>
      </c>
      <c r="F365" s="66">
        <v>0</v>
      </c>
      <c r="G365" s="66">
        <v>0</v>
      </c>
      <c r="H365" s="66">
        <v>0</v>
      </c>
      <c r="I365" s="66">
        <v>0</v>
      </c>
    </row>
    <row r="366" spans="1:9" x14ac:dyDescent="0.25">
      <c r="A366" s="65">
        <v>7452</v>
      </c>
      <c r="B366" s="65" t="s">
        <v>81</v>
      </c>
      <c r="C366" s="66">
        <v>253.77542</v>
      </c>
      <c r="D366" s="66">
        <v>253.77542</v>
      </c>
      <c r="E366" s="66">
        <v>0</v>
      </c>
      <c r="F366" s="66">
        <v>0</v>
      </c>
      <c r="G366" s="66">
        <v>0</v>
      </c>
      <c r="H366" s="66">
        <v>0</v>
      </c>
      <c r="I366" s="66">
        <v>0</v>
      </c>
    </row>
    <row r="367" spans="1:9" x14ac:dyDescent="0.25">
      <c r="A367" s="65">
        <v>7454</v>
      </c>
      <c r="B367" s="65" t="s">
        <v>81</v>
      </c>
      <c r="C367" s="66">
        <v>141.76170999999999</v>
      </c>
      <c r="D367" s="66">
        <v>141.76170999999999</v>
      </c>
      <c r="E367" s="66">
        <v>0</v>
      </c>
      <c r="F367" s="66">
        <v>0</v>
      </c>
      <c r="G367" s="66">
        <v>0</v>
      </c>
      <c r="H367" s="66">
        <v>0</v>
      </c>
      <c r="I367" s="66">
        <v>0</v>
      </c>
    </row>
    <row r="368" spans="1:9" x14ac:dyDescent="0.25">
      <c r="A368" s="65">
        <v>7455</v>
      </c>
      <c r="B368" s="65" t="s">
        <v>81</v>
      </c>
      <c r="C368" s="66">
        <v>1977.4173499999999</v>
      </c>
      <c r="D368" s="66">
        <v>1977.4173499999999</v>
      </c>
      <c r="E368" s="66">
        <v>0</v>
      </c>
      <c r="F368" s="66">
        <v>0</v>
      </c>
      <c r="G368" s="66">
        <v>0</v>
      </c>
      <c r="H368" s="66">
        <v>0</v>
      </c>
      <c r="I368" s="66">
        <v>0</v>
      </c>
    </row>
    <row r="369" spans="1:9" x14ac:dyDescent="0.25">
      <c r="A369" s="65">
        <v>7456</v>
      </c>
      <c r="B369" s="65" t="s">
        <v>81</v>
      </c>
      <c r="C369" s="66">
        <v>456.017</v>
      </c>
      <c r="D369" s="66">
        <v>456.017</v>
      </c>
      <c r="E369" s="66">
        <v>0</v>
      </c>
      <c r="F369" s="66">
        <v>0</v>
      </c>
      <c r="G369" s="66">
        <v>0</v>
      </c>
      <c r="H369" s="66">
        <v>0</v>
      </c>
      <c r="I369" s="66">
        <v>0</v>
      </c>
    </row>
    <row r="370" spans="1:9" x14ac:dyDescent="0.25">
      <c r="A370" s="65">
        <v>7457</v>
      </c>
      <c r="B370" s="65" t="s">
        <v>81</v>
      </c>
      <c r="C370" s="66">
        <v>384.38198</v>
      </c>
      <c r="D370" s="66">
        <v>384.38198</v>
      </c>
      <c r="E370" s="66">
        <v>0</v>
      </c>
      <c r="F370" s="66">
        <v>0</v>
      </c>
      <c r="G370" s="66">
        <v>0</v>
      </c>
      <c r="H370" s="66">
        <v>0</v>
      </c>
      <c r="I370" s="66">
        <v>0</v>
      </c>
    </row>
    <row r="371" spans="1:9" x14ac:dyDescent="0.25">
      <c r="A371" s="65" t="s">
        <v>82</v>
      </c>
      <c r="B371" s="65" t="s">
        <v>209</v>
      </c>
      <c r="C371" s="66">
        <v>4820.6334399999996</v>
      </c>
      <c r="D371" s="66">
        <v>4820.6334399999996</v>
      </c>
      <c r="E371" s="66">
        <v>0</v>
      </c>
      <c r="F371" s="66">
        <v>0</v>
      </c>
      <c r="G371" s="66">
        <v>0</v>
      </c>
      <c r="H371" s="66">
        <v>0</v>
      </c>
      <c r="I371" s="66">
        <v>0</v>
      </c>
    </row>
    <row r="372" spans="1:9" x14ac:dyDescent="0.25">
      <c r="A372" s="65">
        <v>7499</v>
      </c>
      <c r="B372" s="65" t="s">
        <v>81</v>
      </c>
      <c r="C372" s="66">
        <v>986.97170000000006</v>
      </c>
      <c r="D372" s="66">
        <v>986.97170000000006</v>
      </c>
      <c r="E372" s="66">
        <v>0</v>
      </c>
      <c r="F372" s="66">
        <v>0</v>
      </c>
      <c r="G372" s="66">
        <v>0</v>
      </c>
      <c r="H372" s="66">
        <v>0</v>
      </c>
      <c r="I372" s="66">
        <v>0</v>
      </c>
    </row>
    <row r="373" spans="1:9" x14ac:dyDescent="0.25">
      <c r="A373" s="65" t="s">
        <v>82</v>
      </c>
      <c r="B373" s="65" t="s">
        <v>210</v>
      </c>
      <c r="C373" s="66">
        <v>986.97170000000006</v>
      </c>
      <c r="D373" s="66">
        <v>986.97170000000006</v>
      </c>
      <c r="E373" s="66">
        <v>0</v>
      </c>
      <c r="F373" s="66">
        <v>0</v>
      </c>
      <c r="G373" s="66">
        <v>0</v>
      </c>
      <c r="H373" s="66">
        <v>0</v>
      </c>
      <c r="I373" s="66">
        <v>0</v>
      </c>
    </row>
    <row r="374" spans="1:9" x14ac:dyDescent="0.25">
      <c r="A374" s="65" t="s">
        <v>82</v>
      </c>
      <c r="B374" s="65" t="s">
        <v>211</v>
      </c>
      <c r="C374" s="66">
        <v>114375.84880000001</v>
      </c>
      <c r="D374" s="66">
        <v>114375.84880000001</v>
      </c>
      <c r="E374" s="66">
        <v>0</v>
      </c>
      <c r="F374" s="66">
        <v>0</v>
      </c>
      <c r="G374" s="66">
        <v>0</v>
      </c>
      <c r="H374" s="66">
        <v>0</v>
      </c>
      <c r="I374" s="66">
        <v>0</v>
      </c>
    </row>
    <row r="375" spans="1:9" x14ac:dyDescent="0.25">
      <c r="A375" s="65">
        <v>7500</v>
      </c>
      <c r="B375" s="65" t="s">
        <v>81</v>
      </c>
      <c r="C375" s="66">
        <v>6375.1859000000004</v>
      </c>
      <c r="D375" s="66">
        <v>6375.1859000000004</v>
      </c>
      <c r="E375" s="66">
        <v>0</v>
      </c>
      <c r="F375" s="66">
        <v>0</v>
      </c>
      <c r="G375" s="66">
        <v>0</v>
      </c>
      <c r="H375" s="66">
        <v>0</v>
      </c>
      <c r="I375" s="66">
        <v>0</v>
      </c>
    </row>
    <row r="376" spans="1:9" x14ac:dyDescent="0.25">
      <c r="A376" s="65">
        <v>7503</v>
      </c>
      <c r="B376" s="65" t="s">
        <v>81</v>
      </c>
      <c r="C376" s="66">
        <v>92.045000000000002</v>
      </c>
      <c r="D376" s="66">
        <v>92.045000000000002</v>
      </c>
      <c r="E376" s="66">
        <v>0</v>
      </c>
      <c r="F376" s="66">
        <v>0</v>
      </c>
      <c r="G376" s="66">
        <v>0</v>
      </c>
      <c r="H376" s="66">
        <v>0</v>
      </c>
      <c r="I376" s="66">
        <v>0</v>
      </c>
    </row>
    <row r="377" spans="1:9" x14ac:dyDescent="0.25">
      <c r="C377" s="66">
        <v>0</v>
      </c>
      <c r="D377" s="66">
        <v>0</v>
      </c>
      <c r="E377" s="66">
        <v>0</v>
      </c>
      <c r="F377" s="66">
        <v>0</v>
      </c>
      <c r="G377" s="66">
        <v>0</v>
      </c>
      <c r="H377" s="66">
        <v>0</v>
      </c>
      <c r="I377" s="66" t="e">
        <v>#VALUE!</v>
      </c>
    </row>
    <row r="378" spans="1:9" x14ac:dyDescent="0.25">
      <c r="A378" s="65" t="s">
        <v>505</v>
      </c>
      <c r="B378" s="65">
        <v>31</v>
      </c>
      <c r="C378" s="66">
        <v>0</v>
      </c>
      <c r="D378" s="66">
        <v>0</v>
      </c>
      <c r="E378" s="66">
        <v>0</v>
      </c>
      <c r="F378" s="66">
        <v>0</v>
      </c>
      <c r="G378" s="66">
        <v>0</v>
      </c>
      <c r="H378" s="66">
        <v>0</v>
      </c>
      <c r="I378" s="66" t="e">
        <v>#VALUE!</v>
      </c>
    </row>
    <row r="379" spans="1:9" x14ac:dyDescent="0.25">
      <c r="A379" s="65">
        <v>7509</v>
      </c>
      <c r="B379" s="65" t="s">
        <v>81</v>
      </c>
      <c r="C379" s="66">
        <v>66.88494</v>
      </c>
      <c r="D379" s="66">
        <v>66.88494</v>
      </c>
      <c r="E379" s="66">
        <v>0</v>
      </c>
      <c r="F379" s="66">
        <v>0</v>
      </c>
      <c r="G379" s="66">
        <v>0</v>
      </c>
      <c r="H379" s="66">
        <v>0</v>
      </c>
      <c r="I379" s="66">
        <v>0</v>
      </c>
    </row>
    <row r="380" spans="1:9" x14ac:dyDescent="0.25">
      <c r="A380" s="65" t="s">
        <v>82</v>
      </c>
      <c r="B380" s="65" t="s">
        <v>212</v>
      </c>
      <c r="C380" s="66">
        <v>6534.1158400000004</v>
      </c>
      <c r="D380" s="66">
        <v>6534.1158400000004</v>
      </c>
      <c r="E380" s="66">
        <v>0</v>
      </c>
      <c r="F380" s="66">
        <v>0</v>
      </c>
      <c r="G380" s="66">
        <v>0</v>
      </c>
      <c r="H380" s="66">
        <v>0</v>
      </c>
      <c r="I380" s="66">
        <v>0</v>
      </c>
    </row>
    <row r="381" spans="1:9" x14ac:dyDescent="0.25">
      <c r="A381" s="65" t="s">
        <v>82</v>
      </c>
      <c r="B381" s="65" t="s">
        <v>213</v>
      </c>
      <c r="C381" s="66">
        <v>6534.1158400000004</v>
      </c>
      <c r="D381" s="66">
        <v>6534.1158400000004</v>
      </c>
      <c r="E381" s="66">
        <v>0</v>
      </c>
      <c r="F381" s="66">
        <v>0</v>
      </c>
      <c r="G381" s="66">
        <v>0</v>
      </c>
      <c r="H381" s="66">
        <v>0</v>
      </c>
      <c r="I381" s="66">
        <v>0</v>
      </c>
    </row>
    <row r="382" spans="1:9" x14ac:dyDescent="0.25">
      <c r="A382" s="65">
        <v>7700</v>
      </c>
      <c r="B382" s="65" t="s">
        <v>81</v>
      </c>
      <c r="C382" s="66">
        <v>726.13347999999996</v>
      </c>
      <c r="D382" s="66">
        <v>726.13347999999996</v>
      </c>
      <c r="E382" s="66">
        <v>0</v>
      </c>
      <c r="F382" s="66">
        <v>0</v>
      </c>
      <c r="G382" s="66">
        <v>0</v>
      </c>
      <c r="H382" s="66">
        <v>0</v>
      </c>
      <c r="I382" s="66">
        <v>0</v>
      </c>
    </row>
    <row r="383" spans="1:9" x14ac:dyDescent="0.25">
      <c r="A383" s="65">
        <v>7701</v>
      </c>
      <c r="B383" s="65" t="s">
        <v>89</v>
      </c>
      <c r="C383" s="66">
        <v>-6474.7808800000003</v>
      </c>
      <c r="D383" s="66">
        <v>-6474.7808800000003</v>
      </c>
      <c r="E383" s="66">
        <v>0</v>
      </c>
      <c r="F383" s="66">
        <v>0</v>
      </c>
      <c r="G383" s="66">
        <v>0</v>
      </c>
      <c r="H383" s="66">
        <v>0</v>
      </c>
      <c r="I383" s="66">
        <v>0</v>
      </c>
    </row>
    <row r="384" spans="1:9" x14ac:dyDescent="0.25">
      <c r="A384" s="65">
        <v>7702</v>
      </c>
      <c r="B384" s="65" t="s">
        <v>81</v>
      </c>
      <c r="C384" s="66">
        <v>35440.372470000002</v>
      </c>
      <c r="D384" s="66">
        <v>35440.372470000002</v>
      </c>
      <c r="E384" s="66">
        <v>0</v>
      </c>
      <c r="F384" s="66">
        <v>0</v>
      </c>
      <c r="G384" s="66">
        <v>0</v>
      </c>
      <c r="H384" s="66">
        <v>0</v>
      </c>
      <c r="I384" s="66">
        <v>0</v>
      </c>
    </row>
    <row r="385" spans="1:9" x14ac:dyDescent="0.25">
      <c r="A385" s="65">
        <v>7702</v>
      </c>
      <c r="B385" s="65" t="s">
        <v>89</v>
      </c>
      <c r="C385" s="66">
        <v>-12016.030989999999</v>
      </c>
      <c r="D385" s="66">
        <v>-12016.030989999999</v>
      </c>
      <c r="E385" s="66">
        <v>0</v>
      </c>
      <c r="F385" s="66">
        <v>0</v>
      </c>
      <c r="G385" s="66">
        <v>0</v>
      </c>
      <c r="H385" s="66">
        <v>0</v>
      </c>
      <c r="I385" s="66">
        <v>0</v>
      </c>
    </row>
    <row r="386" spans="1:9" x14ac:dyDescent="0.25">
      <c r="A386" s="65">
        <v>7705</v>
      </c>
      <c r="B386" s="65" t="s">
        <v>89</v>
      </c>
      <c r="C386" s="66">
        <v>-1287.0053700000001</v>
      </c>
      <c r="D386" s="66">
        <v>-1287.0053700000001</v>
      </c>
      <c r="E386" s="66">
        <v>0</v>
      </c>
      <c r="F386" s="66">
        <v>0</v>
      </c>
      <c r="G386" s="66">
        <v>0</v>
      </c>
      <c r="H386" s="66">
        <v>0</v>
      </c>
      <c r="I386" s="66">
        <v>0</v>
      </c>
    </row>
    <row r="387" spans="1:9" x14ac:dyDescent="0.25">
      <c r="A387" s="65">
        <v>7706</v>
      </c>
      <c r="B387" s="65" t="s">
        <v>81</v>
      </c>
      <c r="C387" s="66">
        <v>358.78541000000001</v>
      </c>
      <c r="D387" s="66">
        <v>358.78541000000001</v>
      </c>
      <c r="E387" s="66">
        <v>0</v>
      </c>
      <c r="F387" s="66">
        <v>0</v>
      </c>
      <c r="G387" s="66">
        <v>0</v>
      </c>
      <c r="H387" s="66">
        <v>0</v>
      </c>
      <c r="I387" s="66">
        <v>0</v>
      </c>
    </row>
    <row r="388" spans="1:9" x14ac:dyDescent="0.25">
      <c r="A388" s="65">
        <v>7706</v>
      </c>
      <c r="B388" s="65" t="s">
        <v>89</v>
      </c>
      <c r="C388" s="66">
        <v>-1473.81639</v>
      </c>
      <c r="D388" s="66">
        <v>-1473.81639</v>
      </c>
      <c r="E388" s="66">
        <v>0</v>
      </c>
      <c r="F388" s="66">
        <v>0</v>
      </c>
      <c r="G388" s="66">
        <v>0</v>
      </c>
      <c r="H388" s="66">
        <v>0</v>
      </c>
      <c r="I388" s="66">
        <v>0</v>
      </c>
    </row>
    <row r="389" spans="1:9" x14ac:dyDescent="0.25">
      <c r="A389" s="65">
        <v>7707</v>
      </c>
      <c r="B389" s="65" t="s">
        <v>81</v>
      </c>
      <c r="C389" s="66">
        <v>2172.6824200000001</v>
      </c>
      <c r="D389" s="66">
        <v>2172.6824200000001</v>
      </c>
      <c r="E389" s="66">
        <v>0</v>
      </c>
      <c r="F389" s="66">
        <v>0</v>
      </c>
      <c r="G389" s="66">
        <v>0</v>
      </c>
      <c r="H389" s="66">
        <v>0</v>
      </c>
      <c r="I389" s="66">
        <v>0</v>
      </c>
    </row>
    <row r="390" spans="1:9" x14ac:dyDescent="0.25">
      <c r="A390" s="65" t="s">
        <v>82</v>
      </c>
      <c r="B390" s="65" t="s">
        <v>214</v>
      </c>
      <c r="C390" s="66">
        <v>17446.34015</v>
      </c>
      <c r="D390" s="66">
        <v>17446.34015</v>
      </c>
      <c r="E390" s="66">
        <v>0</v>
      </c>
      <c r="F390" s="66">
        <v>0</v>
      </c>
      <c r="G390" s="66">
        <v>0</v>
      </c>
      <c r="H390" s="66">
        <v>0</v>
      </c>
      <c r="I390" s="66">
        <v>0</v>
      </c>
    </row>
    <row r="391" spans="1:9" x14ac:dyDescent="0.25">
      <c r="A391" s="65" t="s">
        <v>82</v>
      </c>
      <c r="B391" s="65" t="s">
        <v>215</v>
      </c>
      <c r="C391" s="66">
        <v>17446.34015</v>
      </c>
      <c r="D391" s="66">
        <v>17446.34015</v>
      </c>
      <c r="E391" s="66">
        <v>0</v>
      </c>
      <c r="F391" s="66">
        <v>0</v>
      </c>
      <c r="G391" s="66">
        <v>0</v>
      </c>
      <c r="H391" s="66">
        <v>0</v>
      </c>
      <c r="I391" s="66">
        <v>0</v>
      </c>
    </row>
    <row r="392" spans="1:9" x14ac:dyDescent="0.25">
      <c r="A392" s="65">
        <v>7900</v>
      </c>
      <c r="B392" s="65" t="s">
        <v>81</v>
      </c>
      <c r="C392" s="66">
        <v>717.77700000000004</v>
      </c>
      <c r="D392" s="66">
        <v>717.77700000000004</v>
      </c>
      <c r="E392" s="66">
        <v>0</v>
      </c>
      <c r="F392" s="66">
        <v>0</v>
      </c>
      <c r="G392" s="66">
        <v>0</v>
      </c>
      <c r="H392" s="66">
        <v>0</v>
      </c>
      <c r="I392" s="66">
        <v>0</v>
      </c>
    </row>
    <row r="393" spans="1:9" x14ac:dyDescent="0.25">
      <c r="A393" s="65">
        <v>7900</v>
      </c>
      <c r="B393" s="65" t="s">
        <v>89</v>
      </c>
      <c r="C393" s="66">
        <v>-69.943340000000006</v>
      </c>
      <c r="D393" s="66">
        <v>-69.943340000000006</v>
      </c>
      <c r="E393" s="66">
        <v>0</v>
      </c>
      <c r="F393" s="66">
        <v>0</v>
      </c>
      <c r="G393" s="66">
        <v>0</v>
      </c>
      <c r="H393" s="66">
        <v>0</v>
      </c>
      <c r="I393" s="66">
        <v>0</v>
      </c>
    </row>
    <row r="394" spans="1:9" x14ac:dyDescent="0.25">
      <c r="A394" s="65" t="s">
        <v>82</v>
      </c>
      <c r="B394" s="65" t="s">
        <v>266</v>
      </c>
      <c r="C394" s="66">
        <v>647.83366000000001</v>
      </c>
      <c r="D394" s="66">
        <v>647.83366000000001</v>
      </c>
      <c r="E394" s="66">
        <v>0</v>
      </c>
      <c r="F394" s="66">
        <v>0</v>
      </c>
      <c r="G394" s="66">
        <v>0</v>
      </c>
      <c r="H394" s="66">
        <v>0</v>
      </c>
      <c r="I394" s="66">
        <v>0</v>
      </c>
    </row>
    <row r="395" spans="1:9" x14ac:dyDescent="0.25">
      <c r="A395" s="65" t="s">
        <v>82</v>
      </c>
      <c r="B395" s="65" t="s">
        <v>267</v>
      </c>
      <c r="C395" s="66">
        <v>647.83366000000001</v>
      </c>
      <c r="D395" s="66">
        <v>647.83366000000001</v>
      </c>
      <c r="E395" s="66">
        <v>0</v>
      </c>
      <c r="F395" s="66">
        <v>0</v>
      </c>
      <c r="G395" s="66">
        <v>0</v>
      </c>
      <c r="H395" s="66">
        <v>0</v>
      </c>
      <c r="I395" s="66">
        <v>0</v>
      </c>
    </row>
    <row r="396" spans="1:9" x14ac:dyDescent="0.25">
      <c r="A396" s="65" t="s">
        <v>216</v>
      </c>
      <c r="B396" s="65" t="s">
        <v>217</v>
      </c>
      <c r="C396" s="66">
        <v>445199.24128000002</v>
      </c>
      <c r="D396" s="66">
        <v>445199.24128000002</v>
      </c>
      <c r="E396" s="66">
        <v>0</v>
      </c>
      <c r="F396" s="66">
        <v>0</v>
      </c>
      <c r="G396" s="66">
        <v>0</v>
      </c>
      <c r="H396" s="66">
        <v>0</v>
      </c>
      <c r="I396" s="66">
        <v>0</v>
      </c>
    </row>
    <row r="397" spans="1:9" x14ac:dyDescent="0.25">
      <c r="A397" s="65" t="s">
        <v>218</v>
      </c>
      <c r="B397" s="65" t="s">
        <v>219</v>
      </c>
      <c r="C397" s="66">
        <v>37139.35742</v>
      </c>
      <c r="D397" s="66">
        <v>37139.35742</v>
      </c>
      <c r="E397" s="66">
        <v>0</v>
      </c>
      <c r="F397" s="66">
        <v>0</v>
      </c>
      <c r="G397" s="66">
        <v>0</v>
      </c>
      <c r="H397" s="66">
        <v>0</v>
      </c>
      <c r="I397" s="66">
        <v>0</v>
      </c>
    </row>
    <row r="398" spans="1:9" x14ac:dyDescent="0.25">
      <c r="A398" s="65">
        <v>9000</v>
      </c>
      <c r="B398" s="65" t="s">
        <v>81</v>
      </c>
      <c r="C398" s="66">
        <v>949938.94510999997</v>
      </c>
      <c r="D398" s="66">
        <v>939173.93964</v>
      </c>
      <c r="E398" s="66">
        <v>9590.4054699999997</v>
      </c>
      <c r="F398" s="66">
        <v>0</v>
      </c>
      <c r="G398" s="66">
        <v>1174.5999999999999</v>
      </c>
      <c r="H398" s="66">
        <v>0</v>
      </c>
      <c r="I398" s="66">
        <v>0</v>
      </c>
    </row>
    <row r="399" spans="1:9" x14ac:dyDescent="0.25">
      <c r="A399" s="65" t="s">
        <v>82</v>
      </c>
      <c r="B399" s="65" t="s">
        <v>220</v>
      </c>
      <c r="C399" s="66">
        <v>949938.94510999997</v>
      </c>
      <c r="D399" s="66">
        <v>939173.93964</v>
      </c>
      <c r="E399" s="66">
        <v>9590.4054699999997</v>
      </c>
      <c r="F399" s="66">
        <v>0</v>
      </c>
      <c r="G399" s="66">
        <v>1174.5999999999999</v>
      </c>
      <c r="H399" s="66">
        <v>0</v>
      </c>
      <c r="I399" s="66">
        <v>0</v>
      </c>
    </row>
    <row r="400" spans="1:9" x14ac:dyDescent="0.25">
      <c r="A400" s="65" t="s">
        <v>82</v>
      </c>
      <c r="B400" s="65" t="s">
        <v>221</v>
      </c>
      <c r="C400" s="66">
        <v>949938.94510999997</v>
      </c>
      <c r="D400" s="66">
        <v>939173.93964</v>
      </c>
      <c r="E400" s="66">
        <v>9590.4054699999997</v>
      </c>
      <c r="F400" s="66">
        <v>0</v>
      </c>
      <c r="G400" s="66">
        <v>1174.5999999999999</v>
      </c>
      <c r="H400" s="66">
        <v>0</v>
      </c>
      <c r="I400" s="66">
        <v>0</v>
      </c>
    </row>
    <row r="401" spans="1:9" x14ac:dyDescent="0.25">
      <c r="A401" s="65">
        <v>9122</v>
      </c>
      <c r="B401" s="65" t="s">
        <v>81</v>
      </c>
      <c r="C401" s="66">
        <v>41972.811529999999</v>
      </c>
      <c r="D401" s="66">
        <v>0</v>
      </c>
      <c r="E401" s="66">
        <v>41972.811529999999</v>
      </c>
      <c r="F401" s="66">
        <v>0</v>
      </c>
      <c r="G401" s="66">
        <v>0</v>
      </c>
      <c r="H401" s="66">
        <v>0</v>
      </c>
      <c r="I401" s="66">
        <v>0</v>
      </c>
    </row>
    <row r="402" spans="1:9" x14ac:dyDescent="0.25">
      <c r="A402" s="65">
        <v>9129</v>
      </c>
      <c r="B402" s="65" t="s">
        <v>81</v>
      </c>
      <c r="C402" s="66">
        <v>490187.75488999998</v>
      </c>
      <c r="D402" s="66">
        <v>283155.95773999998</v>
      </c>
      <c r="E402" s="66">
        <v>207031.79715</v>
      </c>
      <c r="F402" s="66">
        <v>0</v>
      </c>
      <c r="G402" s="66">
        <v>0</v>
      </c>
      <c r="H402" s="66">
        <v>0</v>
      </c>
      <c r="I402" s="66">
        <v>0</v>
      </c>
    </row>
    <row r="403" spans="1:9" x14ac:dyDescent="0.25">
      <c r="A403" s="65" t="s">
        <v>82</v>
      </c>
      <c r="B403" s="65" t="s">
        <v>222</v>
      </c>
      <c r="C403" s="66">
        <v>532160.56642000005</v>
      </c>
      <c r="D403" s="66">
        <v>283155.95773999998</v>
      </c>
      <c r="E403" s="66">
        <v>249004.60868</v>
      </c>
      <c r="F403" s="66">
        <v>0</v>
      </c>
      <c r="G403" s="66">
        <v>0</v>
      </c>
      <c r="H403" s="66">
        <v>0</v>
      </c>
      <c r="I403" s="66">
        <v>0</v>
      </c>
    </row>
    <row r="404" spans="1:9" x14ac:dyDescent="0.25">
      <c r="A404" s="65" t="s">
        <v>82</v>
      </c>
      <c r="B404" s="65" t="s">
        <v>223</v>
      </c>
      <c r="C404" s="66">
        <v>532160.56642000005</v>
      </c>
      <c r="D404" s="66">
        <v>283155.95773999998</v>
      </c>
      <c r="E404" s="66">
        <v>249004.60868</v>
      </c>
      <c r="F404" s="66">
        <v>0</v>
      </c>
      <c r="G404" s="66">
        <v>0</v>
      </c>
      <c r="H404" s="66">
        <v>0</v>
      </c>
      <c r="I404" s="66">
        <v>0</v>
      </c>
    </row>
    <row r="405" spans="1:9" x14ac:dyDescent="0.25">
      <c r="A405" s="65">
        <v>9208</v>
      </c>
      <c r="B405" s="65" t="s">
        <v>81</v>
      </c>
      <c r="C405" s="66">
        <v>258676.61835999999</v>
      </c>
      <c r="D405" s="66">
        <v>185330.53599999999</v>
      </c>
      <c r="E405" s="66">
        <v>73346.08236</v>
      </c>
      <c r="F405" s="66">
        <v>0</v>
      </c>
      <c r="G405" s="66">
        <v>0</v>
      </c>
      <c r="H405" s="66">
        <v>0</v>
      </c>
      <c r="I405" s="66">
        <v>0</v>
      </c>
    </row>
    <row r="406" spans="1:9" x14ac:dyDescent="0.25">
      <c r="A406" s="65" t="s">
        <v>82</v>
      </c>
      <c r="B406" s="65" t="s">
        <v>224</v>
      </c>
      <c r="C406" s="66">
        <v>258676.61835999999</v>
      </c>
      <c r="D406" s="66">
        <v>185330.53599999999</v>
      </c>
      <c r="E406" s="66">
        <v>73346.08236</v>
      </c>
      <c r="F406" s="66">
        <v>0</v>
      </c>
      <c r="G406" s="66">
        <v>0</v>
      </c>
      <c r="H406" s="66">
        <v>0</v>
      </c>
      <c r="I406" s="66">
        <v>0</v>
      </c>
    </row>
    <row r="407" spans="1:9" x14ac:dyDescent="0.25">
      <c r="A407" s="65" t="s">
        <v>82</v>
      </c>
      <c r="B407" s="65" t="s">
        <v>225</v>
      </c>
      <c r="C407" s="66">
        <v>258676.61835999999</v>
      </c>
      <c r="D407" s="66">
        <v>185330.53599999999</v>
      </c>
      <c r="E407" s="66">
        <v>73346.08236</v>
      </c>
      <c r="F407" s="66">
        <v>0</v>
      </c>
      <c r="G407" s="66">
        <v>0</v>
      </c>
      <c r="H407" s="66">
        <v>0</v>
      </c>
      <c r="I407" s="66">
        <v>0</v>
      </c>
    </row>
    <row r="408" spans="1:9" x14ac:dyDescent="0.25">
      <c r="A408" s="65">
        <v>9350</v>
      </c>
      <c r="B408" s="65" t="s">
        <v>81</v>
      </c>
      <c r="C408" s="66">
        <v>28233.48142</v>
      </c>
      <c r="D408" s="66">
        <v>28233.48142</v>
      </c>
      <c r="E408" s="66">
        <v>0</v>
      </c>
      <c r="F408" s="66">
        <v>0</v>
      </c>
      <c r="G408" s="66">
        <v>0</v>
      </c>
      <c r="H408" s="66">
        <v>0</v>
      </c>
      <c r="I408" s="66">
        <v>0</v>
      </c>
    </row>
    <row r="409" spans="1:9" x14ac:dyDescent="0.25">
      <c r="A409" s="65" t="s">
        <v>82</v>
      </c>
      <c r="B409" s="65" t="s">
        <v>481</v>
      </c>
      <c r="C409" s="66">
        <v>28233.48142</v>
      </c>
      <c r="D409" s="66">
        <v>28233.48142</v>
      </c>
      <c r="E409" s="66">
        <v>0</v>
      </c>
      <c r="F409" s="66">
        <v>0</v>
      </c>
      <c r="G409" s="66">
        <v>0</v>
      </c>
      <c r="H409" s="66">
        <v>0</v>
      </c>
      <c r="I409" s="66">
        <v>0</v>
      </c>
    </row>
    <row r="410" spans="1:9" x14ac:dyDescent="0.25">
      <c r="A410" s="65" t="s">
        <v>82</v>
      </c>
      <c r="B410" s="65" t="s">
        <v>482</v>
      </c>
      <c r="C410" s="66">
        <v>28233.48142</v>
      </c>
      <c r="D410" s="66">
        <v>28233.48142</v>
      </c>
      <c r="E410" s="66">
        <v>0</v>
      </c>
      <c r="F410" s="66">
        <v>0</v>
      </c>
      <c r="G410" s="66">
        <v>0</v>
      </c>
      <c r="H410" s="66">
        <v>0</v>
      </c>
      <c r="I410" s="66">
        <v>0</v>
      </c>
    </row>
    <row r="411" spans="1:9" x14ac:dyDescent="0.25">
      <c r="A411" s="65">
        <v>9500</v>
      </c>
      <c r="B411" s="65" t="s">
        <v>81</v>
      </c>
      <c r="C411" s="66">
        <v>3496054.7324999999</v>
      </c>
      <c r="D411" s="66">
        <v>2164356.5023099999</v>
      </c>
      <c r="E411" s="66">
        <v>1331698.23019</v>
      </c>
      <c r="F411" s="66">
        <v>0</v>
      </c>
      <c r="G411" s="66">
        <v>0</v>
      </c>
      <c r="H411" s="66">
        <v>0</v>
      </c>
      <c r="I411" s="66">
        <v>0</v>
      </c>
    </row>
    <row r="412" spans="1:9" x14ac:dyDescent="0.25">
      <c r="A412" s="65" t="s">
        <v>82</v>
      </c>
      <c r="B412" s="65" t="s">
        <v>226</v>
      </c>
      <c r="C412" s="66">
        <v>3496054.7324999999</v>
      </c>
      <c r="D412" s="66">
        <v>2164356.5023099999</v>
      </c>
      <c r="E412" s="66">
        <v>1331698.23019</v>
      </c>
      <c r="F412" s="66">
        <v>0</v>
      </c>
      <c r="G412" s="66">
        <v>0</v>
      </c>
      <c r="H412" s="66">
        <v>0</v>
      </c>
      <c r="I412" s="66">
        <v>0</v>
      </c>
    </row>
    <row r="413" spans="1:9" x14ac:dyDescent="0.25">
      <c r="A413" s="65">
        <v>9520</v>
      </c>
      <c r="B413" s="65" t="s">
        <v>81</v>
      </c>
      <c r="C413" s="66">
        <v>593271.45065000001</v>
      </c>
      <c r="D413" s="66">
        <v>593271.45065000001</v>
      </c>
      <c r="E413" s="66">
        <v>0</v>
      </c>
      <c r="F413" s="66">
        <v>0</v>
      </c>
      <c r="G413" s="66">
        <v>0</v>
      </c>
      <c r="H413" s="66">
        <v>0</v>
      </c>
      <c r="I413" s="66">
        <v>0</v>
      </c>
    </row>
    <row r="414" spans="1:9" x14ac:dyDescent="0.25">
      <c r="A414" s="65">
        <v>9521</v>
      </c>
      <c r="B414" s="65" t="s">
        <v>81</v>
      </c>
      <c r="C414" s="66">
        <v>191966.43734999999</v>
      </c>
      <c r="D414" s="66">
        <v>191966.43734999999</v>
      </c>
      <c r="E414" s="66">
        <v>0</v>
      </c>
      <c r="F414" s="66">
        <v>0</v>
      </c>
      <c r="G414" s="66">
        <v>0</v>
      </c>
      <c r="H414" s="66">
        <v>0</v>
      </c>
      <c r="I414" s="66">
        <v>0</v>
      </c>
    </row>
    <row r="415" spans="1:9" x14ac:dyDescent="0.25">
      <c r="A415" s="65">
        <v>9523</v>
      </c>
      <c r="B415" s="65" t="s">
        <v>81</v>
      </c>
      <c r="C415" s="66">
        <v>1273812.0649300001</v>
      </c>
      <c r="D415" s="66">
        <v>1273812.0649300001</v>
      </c>
      <c r="E415" s="66">
        <v>0</v>
      </c>
      <c r="F415" s="66">
        <v>0</v>
      </c>
      <c r="G415" s="66">
        <v>0</v>
      </c>
      <c r="H415" s="66">
        <v>0</v>
      </c>
      <c r="I415" s="66">
        <v>0</v>
      </c>
    </row>
    <row r="416" spans="1:9" x14ac:dyDescent="0.25">
      <c r="A416" s="65" t="s">
        <v>82</v>
      </c>
      <c r="B416" s="65" t="s">
        <v>227</v>
      </c>
      <c r="C416" s="66">
        <v>2059049.9529299999</v>
      </c>
      <c r="D416" s="66">
        <v>2059049.9529299999</v>
      </c>
      <c r="E416" s="66">
        <v>0</v>
      </c>
      <c r="F416" s="66">
        <v>0</v>
      </c>
      <c r="G416" s="66">
        <v>0</v>
      </c>
      <c r="H416" s="66">
        <v>0</v>
      </c>
      <c r="I416" s="66">
        <v>0</v>
      </c>
    </row>
    <row r="417" spans="1:9" x14ac:dyDescent="0.25">
      <c r="A417" s="65" t="s">
        <v>82</v>
      </c>
      <c r="B417" s="65" t="s">
        <v>228</v>
      </c>
      <c r="C417" s="66">
        <v>5555104.6854299996</v>
      </c>
      <c r="D417" s="66">
        <v>4223406.45524</v>
      </c>
      <c r="E417" s="66">
        <v>1331698.23019</v>
      </c>
      <c r="F417" s="66">
        <v>0</v>
      </c>
      <c r="G417" s="66">
        <v>0</v>
      </c>
      <c r="H417" s="66">
        <v>0</v>
      </c>
      <c r="I417" s="66">
        <v>0</v>
      </c>
    </row>
    <row r="418" spans="1:9" x14ac:dyDescent="0.25">
      <c r="A418" s="65">
        <v>9610</v>
      </c>
      <c r="B418" s="65" t="s">
        <v>81</v>
      </c>
      <c r="C418" s="66">
        <v>0.70306999999999997</v>
      </c>
      <c r="D418" s="66">
        <v>4.0000000000000001E-3</v>
      </c>
      <c r="E418" s="66">
        <v>0.69906999999999997</v>
      </c>
      <c r="F418" s="66">
        <v>0</v>
      </c>
      <c r="G418" s="66">
        <v>0</v>
      </c>
      <c r="H418" s="66">
        <v>0</v>
      </c>
      <c r="I418" s="66">
        <v>0</v>
      </c>
    </row>
    <row r="419" spans="1:9" x14ac:dyDescent="0.25">
      <c r="A419" s="65">
        <v>9611</v>
      </c>
      <c r="B419" s="65" t="s">
        <v>81</v>
      </c>
      <c r="C419" s="66">
        <v>32550.113010000001</v>
      </c>
      <c r="D419" s="66">
        <v>30123.80688</v>
      </c>
      <c r="E419" s="66">
        <v>2426.3061299999999</v>
      </c>
      <c r="F419" s="66">
        <v>0</v>
      </c>
      <c r="G419" s="66">
        <v>0</v>
      </c>
      <c r="H419" s="66">
        <v>0</v>
      </c>
      <c r="I419" s="66">
        <v>0</v>
      </c>
    </row>
    <row r="420" spans="1:9" x14ac:dyDescent="0.25">
      <c r="A420" s="65">
        <v>9617</v>
      </c>
      <c r="B420" s="65" t="s">
        <v>81</v>
      </c>
      <c r="C420" s="66">
        <v>75.513999999999996</v>
      </c>
      <c r="D420" s="66">
        <v>75.513999999999996</v>
      </c>
      <c r="E420" s="66">
        <v>0</v>
      </c>
      <c r="F420" s="66">
        <v>0</v>
      </c>
      <c r="G420" s="66">
        <v>0</v>
      </c>
      <c r="H420" s="66">
        <v>0</v>
      </c>
      <c r="I420" s="66">
        <v>0</v>
      </c>
    </row>
    <row r="421" spans="1:9" x14ac:dyDescent="0.25">
      <c r="A421" s="65">
        <v>9618</v>
      </c>
      <c r="B421" s="65" t="s">
        <v>81</v>
      </c>
      <c r="C421" s="66">
        <v>242.8725</v>
      </c>
      <c r="D421" s="66">
        <v>242.8725</v>
      </c>
      <c r="E421" s="66">
        <v>0</v>
      </c>
      <c r="F421" s="66">
        <v>0</v>
      </c>
      <c r="G421" s="66">
        <v>0</v>
      </c>
      <c r="H421" s="66">
        <v>0</v>
      </c>
      <c r="I421" s="66">
        <v>0</v>
      </c>
    </row>
    <row r="422" spans="1:9" x14ac:dyDescent="0.25">
      <c r="A422" s="65" t="s">
        <v>82</v>
      </c>
      <c r="B422" s="65" t="s">
        <v>229</v>
      </c>
      <c r="C422" s="66">
        <v>32869.202579999997</v>
      </c>
      <c r="D422" s="66">
        <v>30442.197380000001</v>
      </c>
      <c r="E422" s="66">
        <v>2427.0052000000001</v>
      </c>
      <c r="F422" s="66">
        <v>0</v>
      </c>
      <c r="G422" s="66">
        <v>0</v>
      </c>
      <c r="H422" s="66">
        <v>0</v>
      </c>
      <c r="I422" s="66">
        <v>0</v>
      </c>
    </row>
    <row r="423" spans="1:9" x14ac:dyDescent="0.25">
      <c r="A423" s="65" t="s">
        <v>82</v>
      </c>
      <c r="B423" s="65" t="s">
        <v>230</v>
      </c>
      <c r="C423" s="66">
        <v>32869.202579999997</v>
      </c>
      <c r="D423" s="66">
        <v>30442.197380000001</v>
      </c>
      <c r="E423" s="66">
        <v>2427.0052000000001</v>
      </c>
      <c r="F423" s="66">
        <v>0</v>
      </c>
      <c r="G423" s="66">
        <v>0</v>
      </c>
      <c r="H423" s="66">
        <v>0</v>
      </c>
      <c r="I423" s="66">
        <v>0</v>
      </c>
    </row>
    <row r="424" spans="1:9" x14ac:dyDescent="0.25">
      <c r="A424" s="65">
        <v>9781</v>
      </c>
      <c r="B424" s="65" t="s">
        <v>81</v>
      </c>
      <c r="C424" s="66">
        <v>85.467920000000007</v>
      </c>
      <c r="D424" s="66">
        <v>85.467920000000007</v>
      </c>
      <c r="E424" s="66">
        <v>0</v>
      </c>
      <c r="F424" s="66">
        <v>0</v>
      </c>
      <c r="G424" s="66">
        <v>0</v>
      </c>
      <c r="H424" s="66">
        <v>0</v>
      </c>
      <c r="I424" s="66">
        <v>0</v>
      </c>
    </row>
    <row r="425" spans="1:9" x14ac:dyDescent="0.25">
      <c r="A425" s="65">
        <v>9782</v>
      </c>
      <c r="B425" s="65" t="s">
        <v>81</v>
      </c>
      <c r="C425" s="66">
        <v>147175.22026</v>
      </c>
      <c r="D425" s="66">
        <v>147175.22026</v>
      </c>
      <c r="E425" s="66">
        <v>0</v>
      </c>
      <c r="F425" s="66">
        <v>0</v>
      </c>
      <c r="G425" s="66">
        <v>0</v>
      </c>
      <c r="H425" s="66">
        <v>0</v>
      </c>
      <c r="I425" s="66">
        <v>0</v>
      </c>
    </row>
    <row r="426" spans="1:9" x14ac:dyDescent="0.25">
      <c r="A426" s="65">
        <v>9786</v>
      </c>
      <c r="B426" s="65" t="s">
        <v>81</v>
      </c>
      <c r="C426" s="66">
        <v>16807.36448</v>
      </c>
      <c r="D426" s="66">
        <v>16807.36448</v>
      </c>
      <c r="E426" s="66">
        <v>0</v>
      </c>
      <c r="F426" s="66">
        <v>0</v>
      </c>
      <c r="G426" s="66">
        <v>0</v>
      </c>
      <c r="H426" s="66">
        <v>0</v>
      </c>
      <c r="I426" s="66">
        <v>0</v>
      </c>
    </row>
    <row r="427" spans="1:9" x14ac:dyDescent="0.25">
      <c r="A427" s="65" t="s">
        <v>82</v>
      </c>
      <c r="B427" s="65" t="s">
        <v>231</v>
      </c>
      <c r="C427" s="66">
        <v>164068.05265999999</v>
      </c>
      <c r="D427" s="66">
        <v>164068.05265999999</v>
      </c>
      <c r="E427" s="66">
        <v>0</v>
      </c>
      <c r="F427" s="66">
        <v>0</v>
      </c>
      <c r="G427" s="66">
        <v>0</v>
      </c>
      <c r="H427" s="66">
        <v>0</v>
      </c>
      <c r="I427" s="66">
        <v>0</v>
      </c>
    </row>
    <row r="428" spans="1:9" x14ac:dyDescent="0.25">
      <c r="A428" s="65" t="s">
        <v>82</v>
      </c>
      <c r="B428" s="65" t="s">
        <v>232</v>
      </c>
      <c r="C428" s="66">
        <v>164068.05265999999</v>
      </c>
      <c r="D428" s="66">
        <v>164068.05265999999</v>
      </c>
      <c r="E428" s="66">
        <v>0</v>
      </c>
      <c r="F428" s="66">
        <v>0</v>
      </c>
      <c r="G428" s="66">
        <v>0</v>
      </c>
      <c r="H428" s="66">
        <v>0</v>
      </c>
      <c r="I428" s="66">
        <v>0</v>
      </c>
    </row>
    <row r="429" spans="1:9" x14ac:dyDescent="0.25">
      <c r="A429" s="65">
        <v>9802</v>
      </c>
      <c r="B429" s="65" t="s">
        <v>81</v>
      </c>
      <c r="C429" s="66">
        <v>5090.2986600000004</v>
      </c>
      <c r="D429" s="66">
        <v>0</v>
      </c>
      <c r="E429" s="66">
        <v>5090.2986600000004</v>
      </c>
      <c r="F429" s="66">
        <v>0</v>
      </c>
      <c r="G429" s="66">
        <v>0</v>
      </c>
      <c r="H429" s="66">
        <v>0</v>
      </c>
      <c r="I429" s="66">
        <v>0</v>
      </c>
    </row>
    <row r="430" spans="1:9" x14ac:dyDescent="0.25">
      <c r="A430" s="65">
        <v>9809</v>
      </c>
      <c r="B430" s="65" t="s">
        <v>81</v>
      </c>
      <c r="C430" s="66">
        <v>0.81799999999999995</v>
      </c>
      <c r="D430" s="66">
        <v>0.81799999999999995</v>
      </c>
      <c r="E430" s="66">
        <v>0</v>
      </c>
      <c r="F430" s="66">
        <v>0</v>
      </c>
      <c r="G430" s="66">
        <v>0</v>
      </c>
      <c r="H430" s="66">
        <v>0</v>
      </c>
      <c r="I430" s="66">
        <v>0</v>
      </c>
    </row>
    <row r="431" spans="1:9" x14ac:dyDescent="0.25">
      <c r="C431" s="66">
        <v>0</v>
      </c>
      <c r="D431" s="66">
        <v>0</v>
      </c>
      <c r="E431" s="66">
        <v>0</v>
      </c>
      <c r="F431" s="66">
        <v>0</v>
      </c>
      <c r="G431" s="66">
        <v>0</v>
      </c>
      <c r="H431" s="66">
        <v>0</v>
      </c>
      <c r="I431" s="66" t="e">
        <v>#VALUE!</v>
      </c>
    </row>
    <row r="432" spans="1:9" x14ac:dyDescent="0.25">
      <c r="A432" s="65" t="s">
        <v>505</v>
      </c>
      <c r="B432" s="65">
        <v>31</v>
      </c>
      <c r="C432" s="66">
        <v>0</v>
      </c>
      <c r="D432" s="66">
        <v>0</v>
      </c>
      <c r="E432" s="66">
        <v>0</v>
      </c>
      <c r="F432" s="66">
        <v>0</v>
      </c>
      <c r="G432" s="66">
        <v>0</v>
      </c>
      <c r="H432" s="66">
        <v>0</v>
      </c>
      <c r="I432" s="66" t="e">
        <v>#VALUE!</v>
      </c>
    </row>
    <row r="433" spans="1:9" x14ac:dyDescent="0.25">
      <c r="A433" s="65" t="s">
        <v>82</v>
      </c>
      <c r="B433" s="65" t="s">
        <v>233</v>
      </c>
      <c r="C433" s="66">
        <v>5091.1166599999997</v>
      </c>
      <c r="D433" s="66">
        <v>0.81799999999999995</v>
      </c>
      <c r="E433" s="66">
        <v>5090.2986600000004</v>
      </c>
      <c r="F433" s="66">
        <v>0</v>
      </c>
      <c r="G433" s="66">
        <v>0</v>
      </c>
      <c r="H433" s="66">
        <v>0</v>
      </c>
      <c r="I433" s="66">
        <v>0</v>
      </c>
    </row>
    <row r="434" spans="1:9" x14ac:dyDescent="0.25">
      <c r="A434" s="65">
        <v>9810</v>
      </c>
      <c r="B434" s="65" t="s">
        <v>81</v>
      </c>
      <c r="C434" s="66">
        <v>3213.3739999999998</v>
      </c>
      <c r="D434" s="66">
        <v>3213.3739999999998</v>
      </c>
      <c r="E434" s="66">
        <v>0</v>
      </c>
      <c r="F434" s="66">
        <v>0</v>
      </c>
      <c r="G434" s="66">
        <v>0</v>
      </c>
      <c r="H434" s="66">
        <v>0</v>
      </c>
      <c r="I434" s="66">
        <v>0</v>
      </c>
    </row>
    <row r="435" spans="1:9" x14ac:dyDescent="0.25">
      <c r="A435" s="65">
        <v>9811</v>
      </c>
      <c r="B435" s="65" t="s">
        <v>81</v>
      </c>
      <c r="C435" s="66">
        <v>500000</v>
      </c>
      <c r="D435" s="66">
        <v>500000</v>
      </c>
      <c r="E435" s="66">
        <v>0</v>
      </c>
      <c r="F435" s="66">
        <v>0</v>
      </c>
      <c r="G435" s="66">
        <v>0</v>
      </c>
      <c r="H435" s="66">
        <v>0</v>
      </c>
      <c r="I435" s="66">
        <v>0</v>
      </c>
    </row>
    <row r="436" spans="1:9" x14ac:dyDescent="0.25">
      <c r="A436" s="65">
        <v>9812</v>
      </c>
      <c r="B436" s="65" t="s">
        <v>81</v>
      </c>
      <c r="C436" s="66">
        <v>0.68400000000000005</v>
      </c>
      <c r="D436" s="66">
        <v>0.68400000000000005</v>
      </c>
      <c r="E436" s="66">
        <v>0</v>
      </c>
      <c r="F436" s="66">
        <v>0</v>
      </c>
      <c r="G436" s="66">
        <v>0</v>
      </c>
      <c r="H436" s="66">
        <v>0</v>
      </c>
      <c r="I436" s="66">
        <v>0</v>
      </c>
    </row>
    <row r="437" spans="1:9" x14ac:dyDescent="0.25">
      <c r="A437" s="65">
        <v>9819</v>
      </c>
      <c r="B437" s="65" t="s">
        <v>81</v>
      </c>
      <c r="C437" s="66">
        <v>16.088000000000001</v>
      </c>
      <c r="D437" s="66">
        <v>16.088000000000001</v>
      </c>
      <c r="E437" s="66">
        <v>0</v>
      </c>
      <c r="F437" s="66">
        <v>0</v>
      </c>
      <c r="G437" s="66">
        <v>0</v>
      </c>
      <c r="H437" s="66">
        <v>0</v>
      </c>
      <c r="I437" s="66">
        <v>0</v>
      </c>
    </row>
    <row r="438" spans="1:9" x14ac:dyDescent="0.25">
      <c r="A438" s="65" t="s">
        <v>82</v>
      </c>
      <c r="B438" s="65" t="s">
        <v>234</v>
      </c>
      <c r="C438" s="66">
        <v>503230.14600000001</v>
      </c>
      <c r="D438" s="66">
        <v>503230.14600000001</v>
      </c>
      <c r="E438" s="66">
        <v>0</v>
      </c>
      <c r="F438" s="66">
        <v>0</v>
      </c>
      <c r="G438" s="66">
        <v>0</v>
      </c>
      <c r="H438" s="66">
        <v>0</v>
      </c>
      <c r="I438" s="66">
        <v>0</v>
      </c>
    </row>
    <row r="439" spans="1:9" x14ac:dyDescent="0.25">
      <c r="A439" s="65">
        <v>9820</v>
      </c>
      <c r="B439" s="65" t="s">
        <v>81</v>
      </c>
      <c r="C439" s="66">
        <v>9.6590000000000007</v>
      </c>
      <c r="D439" s="66">
        <v>9.6590000000000007</v>
      </c>
      <c r="E439" s="66">
        <v>0</v>
      </c>
      <c r="F439" s="66">
        <v>0</v>
      </c>
      <c r="G439" s="66">
        <v>0</v>
      </c>
      <c r="H439" s="66">
        <v>0</v>
      </c>
      <c r="I439" s="66">
        <v>0</v>
      </c>
    </row>
    <row r="440" spans="1:9" x14ac:dyDescent="0.25">
      <c r="A440" s="65">
        <v>9821</v>
      </c>
      <c r="B440" s="65" t="s">
        <v>81</v>
      </c>
      <c r="C440" s="66">
        <v>11.02</v>
      </c>
      <c r="D440" s="66">
        <v>11.02</v>
      </c>
      <c r="E440" s="66">
        <v>0</v>
      </c>
      <c r="F440" s="66">
        <v>0</v>
      </c>
      <c r="G440" s="66">
        <v>0</v>
      </c>
      <c r="H440" s="66">
        <v>0</v>
      </c>
      <c r="I440" s="66">
        <v>0</v>
      </c>
    </row>
    <row r="441" spans="1:9" x14ac:dyDescent="0.25">
      <c r="A441" s="65" t="s">
        <v>82</v>
      </c>
      <c r="B441" s="65" t="s">
        <v>235</v>
      </c>
      <c r="C441" s="66">
        <v>20.678999999999998</v>
      </c>
      <c r="D441" s="66">
        <v>20.678999999999998</v>
      </c>
      <c r="E441" s="66">
        <v>0</v>
      </c>
      <c r="F441" s="66">
        <v>0</v>
      </c>
      <c r="G441" s="66">
        <v>0</v>
      </c>
      <c r="H441" s="66">
        <v>0</v>
      </c>
      <c r="I441" s="66">
        <v>0</v>
      </c>
    </row>
    <row r="442" spans="1:9" x14ac:dyDescent="0.25">
      <c r="A442" s="65">
        <v>9890</v>
      </c>
      <c r="B442" s="65" t="s">
        <v>81</v>
      </c>
      <c r="C442" s="66">
        <v>4.0000000000000001E-3</v>
      </c>
      <c r="D442" s="66">
        <v>4.0000000000000001E-3</v>
      </c>
      <c r="E442" s="66">
        <v>0</v>
      </c>
      <c r="F442" s="66">
        <v>0</v>
      </c>
      <c r="G442" s="66">
        <v>0</v>
      </c>
      <c r="H442" s="66">
        <v>0</v>
      </c>
      <c r="I442" s="66">
        <v>0</v>
      </c>
    </row>
    <row r="443" spans="1:9" x14ac:dyDescent="0.25">
      <c r="A443" s="65">
        <v>9891</v>
      </c>
      <c r="B443" s="65" t="s">
        <v>81</v>
      </c>
      <c r="C443" s="66">
        <v>0.08</v>
      </c>
      <c r="D443" s="66">
        <v>0.08</v>
      </c>
      <c r="E443" s="66">
        <v>0</v>
      </c>
      <c r="F443" s="66">
        <v>0</v>
      </c>
      <c r="G443" s="66">
        <v>0</v>
      </c>
      <c r="H443" s="66">
        <v>0</v>
      </c>
      <c r="I443" s="66">
        <v>0</v>
      </c>
    </row>
    <row r="444" spans="1:9" x14ac:dyDescent="0.25">
      <c r="A444" s="65">
        <v>9892</v>
      </c>
      <c r="B444" s="65" t="s">
        <v>81</v>
      </c>
      <c r="C444" s="66">
        <v>25.427</v>
      </c>
      <c r="D444" s="66">
        <v>25.427</v>
      </c>
      <c r="E444" s="66">
        <v>0</v>
      </c>
      <c r="F444" s="66">
        <v>0</v>
      </c>
      <c r="G444" s="66">
        <v>0</v>
      </c>
      <c r="H444" s="66">
        <v>0</v>
      </c>
      <c r="I444" s="66">
        <v>0</v>
      </c>
    </row>
    <row r="445" spans="1:9" x14ac:dyDescent="0.25">
      <c r="A445" s="65">
        <v>9893</v>
      </c>
      <c r="B445" s="65" t="s">
        <v>81</v>
      </c>
      <c r="C445" s="66">
        <v>0.04</v>
      </c>
      <c r="D445" s="66">
        <v>0.04</v>
      </c>
      <c r="E445" s="66">
        <v>0</v>
      </c>
      <c r="F445" s="66">
        <v>0</v>
      </c>
      <c r="G445" s="66">
        <v>0</v>
      </c>
      <c r="H445" s="66">
        <v>0</v>
      </c>
      <c r="I445" s="66">
        <v>0</v>
      </c>
    </row>
    <row r="446" spans="1:9" x14ac:dyDescent="0.25">
      <c r="A446" s="65">
        <v>9898</v>
      </c>
      <c r="B446" s="65" t="s">
        <v>81</v>
      </c>
      <c r="C446" s="66">
        <v>54.335999999999999</v>
      </c>
      <c r="D446" s="66">
        <v>54.335999999999999</v>
      </c>
      <c r="E446" s="66">
        <v>0</v>
      </c>
      <c r="F446" s="66">
        <v>0</v>
      </c>
      <c r="G446" s="66">
        <v>0</v>
      </c>
      <c r="H446" s="66">
        <v>0</v>
      </c>
      <c r="I446" s="66">
        <v>0</v>
      </c>
    </row>
    <row r="447" spans="1:9" x14ac:dyDescent="0.25">
      <c r="A447" s="65">
        <v>9899</v>
      </c>
      <c r="B447" s="65" t="s">
        <v>81</v>
      </c>
      <c r="C447" s="66">
        <v>0.36899999999999999</v>
      </c>
      <c r="D447" s="66">
        <v>0.36899999999999999</v>
      </c>
      <c r="E447" s="66">
        <v>0</v>
      </c>
      <c r="F447" s="66">
        <v>0</v>
      </c>
      <c r="G447" s="66">
        <v>0</v>
      </c>
      <c r="H447" s="66">
        <v>0</v>
      </c>
      <c r="I447" s="66">
        <v>0</v>
      </c>
    </row>
    <row r="448" spans="1:9" x14ac:dyDescent="0.25">
      <c r="A448" s="65" t="s">
        <v>82</v>
      </c>
      <c r="B448" s="65" t="s">
        <v>236</v>
      </c>
      <c r="C448" s="66">
        <v>80.256</v>
      </c>
      <c r="D448" s="66">
        <v>80.256</v>
      </c>
      <c r="E448" s="66">
        <v>0</v>
      </c>
      <c r="F448" s="66">
        <v>0</v>
      </c>
      <c r="G448" s="66">
        <v>0</v>
      </c>
      <c r="H448" s="66">
        <v>0</v>
      </c>
      <c r="I448" s="66">
        <v>0</v>
      </c>
    </row>
    <row r="449" spans="1:9" x14ac:dyDescent="0.25">
      <c r="A449" s="65" t="s">
        <v>82</v>
      </c>
      <c r="B449" s="65" t="s">
        <v>237</v>
      </c>
      <c r="C449" s="66">
        <v>508422.19766000001</v>
      </c>
      <c r="D449" s="66">
        <v>503331.89899999998</v>
      </c>
      <c r="E449" s="66">
        <v>5090.2986600000004</v>
      </c>
      <c r="F449" s="66">
        <v>0</v>
      </c>
      <c r="G449" s="66">
        <v>0</v>
      </c>
      <c r="H449" s="66">
        <v>0</v>
      </c>
      <c r="I449" s="66">
        <v>0</v>
      </c>
    </row>
    <row r="450" spans="1:9" x14ac:dyDescent="0.25">
      <c r="A450" s="65" t="s">
        <v>238</v>
      </c>
      <c r="B450" s="65" t="s">
        <v>239</v>
      </c>
      <c r="C450" s="66">
        <v>8029473.7496400001</v>
      </c>
      <c r="D450" s="66">
        <v>6357142.51908</v>
      </c>
      <c r="E450" s="66">
        <v>1671156.63056</v>
      </c>
      <c r="F450" s="66">
        <v>0</v>
      </c>
      <c r="G450" s="66">
        <v>1174.5999999999999</v>
      </c>
      <c r="H450" s="66">
        <v>0</v>
      </c>
      <c r="I450" s="66">
        <v>0</v>
      </c>
    </row>
    <row r="451" spans="1:9" x14ac:dyDescent="0.25">
      <c r="A451" s="65">
        <v>9031</v>
      </c>
      <c r="B451" s="65" t="s">
        <v>89</v>
      </c>
      <c r="C451" s="66">
        <v>1079475.9103699999</v>
      </c>
      <c r="D451" s="66">
        <v>354790.76734999998</v>
      </c>
      <c r="E451" s="66">
        <v>724685.14301999996</v>
      </c>
      <c r="F451" s="66">
        <v>0</v>
      </c>
      <c r="G451" s="66">
        <v>0</v>
      </c>
      <c r="H451" s="66">
        <v>0</v>
      </c>
      <c r="I451" s="66">
        <v>0</v>
      </c>
    </row>
    <row r="452" spans="1:9" x14ac:dyDescent="0.25">
      <c r="A452" s="65">
        <v>9036</v>
      </c>
      <c r="B452" s="65" t="s">
        <v>89</v>
      </c>
      <c r="C452" s="66">
        <v>833534.46701999998</v>
      </c>
      <c r="D452" s="66">
        <v>813179.05608000001</v>
      </c>
      <c r="E452" s="66">
        <v>19180.810939999999</v>
      </c>
      <c r="F452" s="66">
        <v>0</v>
      </c>
      <c r="G452" s="66">
        <v>1174.5999999999999</v>
      </c>
      <c r="H452" s="66">
        <v>0</v>
      </c>
      <c r="I452" s="66">
        <v>0</v>
      </c>
    </row>
    <row r="453" spans="1:9" x14ac:dyDescent="0.25">
      <c r="A453" s="65" t="s">
        <v>82</v>
      </c>
      <c r="B453" s="65" t="s">
        <v>240</v>
      </c>
      <c r="C453" s="66">
        <v>1913010.37739</v>
      </c>
      <c r="D453" s="66">
        <v>1167969.8234300001</v>
      </c>
      <c r="E453" s="66">
        <v>743865.95395999996</v>
      </c>
      <c r="F453" s="66">
        <v>0</v>
      </c>
      <c r="G453" s="66">
        <v>1174.5999999999999</v>
      </c>
      <c r="H453" s="66">
        <v>0</v>
      </c>
      <c r="I453" s="66">
        <v>0</v>
      </c>
    </row>
    <row r="454" spans="1:9" x14ac:dyDescent="0.25">
      <c r="A454" s="65" t="s">
        <v>82</v>
      </c>
      <c r="B454" s="65" t="s">
        <v>221</v>
      </c>
      <c r="C454" s="66">
        <v>1913010.37739</v>
      </c>
      <c r="D454" s="66">
        <v>1167969.8234300001</v>
      </c>
      <c r="E454" s="66">
        <v>743865.95395999996</v>
      </c>
      <c r="F454" s="66">
        <v>0</v>
      </c>
      <c r="G454" s="66">
        <v>1174.5999999999999</v>
      </c>
      <c r="H454" s="66">
        <v>0</v>
      </c>
      <c r="I454" s="66">
        <v>0</v>
      </c>
    </row>
    <row r="455" spans="1:9" x14ac:dyDescent="0.25">
      <c r="A455" s="65">
        <v>9218</v>
      </c>
      <c r="B455" s="65" t="s">
        <v>89</v>
      </c>
      <c r="C455" s="66">
        <v>258676.61835999999</v>
      </c>
      <c r="D455" s="66">
        <v>50201.059759999996</v>
      </c>
      <c r="E455" s="66">
        <v>208475.55859999999</v>
      </c>
      <c r="F455" s="66">
        <v>0</v>
      </c>
      <c r="G455" s="66">
        <v>0</v>
      </c>
      <c r="H455" s="66">
        <v>0</v>
      </c>
      <c r="I455" s="66">
        <v>0</v>
      </c>
    </row>
    <row r="456" spans="1:9" x14ac:dyDescent="0.25">
      <c r="A456" s="65" t="s">
        <v>82</v>
      </c>
      <c r="B456" s="65" t="s">
        <v>241</v>
      </c>
      <c r="C456" s="66">
        <v>258676.61835999999</v>
      </c>
      <c r="D456" s="66">
        <v>50201.059759999996</v>
      </c>
      <c r="E456" s="66">
        <v>208475.55859999999</v>
      </c>
      <c r="F456" s="66">
        <v>0</v>
      </c>
      <c r="G456" s="66">
        <v>0</v>
      </c>
      <c r="H456" s="66">
        <v>0</v>
      </c>
      <c r="I456" s="66">
        <v>0</v>
      </c>
    </row>
    <row r="457" spans="1:9" x14ac:dyDescent="0.25">
      <c r="A457" s="65" t="s">
        <v>82</v>
      </c>
      <c r="B457" s="65" t="s">
        <v>225</v>
      </c>
      <c r="C457" s="66">
        <v>258676.61835999999</v>
      </c>
      <c r="D457" s="66">
        <v>50201.059759999996</v>
      </c>
      <c r="E457" s="66">
        <v>208475.55859999999</v>
      </c>
      <c r="F457" s="66">
        <v>0</v>
      </c>
      <c r="G457" s="66">
        <v>0</v>
      </c>
      <c r="H457" s="66">
        <v>0</v>
      </c>
      <c r="I457" s="66">
        <v>0</v>
      </c>
    </row>
    <row r="458" spans="1:9" x14ac:dyDescent="0.25">
      <c r="A458" s="65">
        <v>9510</v>
      </c>
      <c r="B458" s="65" t="s">
        <v>89</v>
      </c>
      <c r="C458" s="66">
        <v>22477.762999999999</v>
      </c>
      <c r="D458" s="66">
        <v>22477.762999999999</v>
      </c>
      <c r="E458" s="66">
        <v>0</v>
      </c>
      <c r="F458" s="66">
        <v>0</v>
      </c>
      <c r="G458" s="66">
        <v>0</v>
      </c>
      <c r="H458" s="66">
        <v>0</v>
      </c>
      <c r="I458" s="66">
        <v>0</v>
      </c>
    </row>
    <row r="459" spans="1:9" x14ac:dyDescent="0.25">
      <c r="A459" s="65" t="s">
        <v>82</v>
      </c>
      <c r="B459" s="65" t="s">
        <v>508</v>
      </c>
      <c r="C459" s="66">
        <v>22477.762999999999</v>
      </c>
      <c r="D459" s="66">
        <v>22477.762999999999</v>
      </c>
      <c r="E459" s="66">
        <v>0</v>
      </c>
      <c r="F459" s="66">
        <v>0</v>
      </c>
      <c r="G459" s="66">
        <v>0</v>
      </c>
      <c r="H459" s="66">
        <v>0</v>
      </c>
      <c r="I459" s="66">
        <v>0</v>
      </c>
    </row>
    <row r="460" spans="1:9" x14ac:dyDescent="0.25">
      <c r="A460" s="65" t="s">
        <v>82</v>
      </c>
      <c r="B460" s="65" t="s">
        <v>228</v>
      </c>
      <c r="C460" s="66">
        <v>22477.762999999999</v>
      </c>
      <c r="D460" s="66">
        <v>22477.762999999999</v>
      </c>
      <c r="E460" s="66">
        <v>0</v>
      </c>
      <c r="F460" s="66">
        <v>0</v>
      </c>
      <c r="G460" s="66">
        <v>0</v>
      </c>
      <c r="H460" s="66">
        <v>0</v>
      </c>
      <c r="I460" s="66">
        <v>0</v>
      </c>
    </row>
    <row r="461" spans="1:9" x14ac:dyDescent="0.25">
      <c r="A461" s="65">
        <v>9790</v>
      </c>
      <c r="B461" s="65" t="s">
        <v>89</v>
      </c>
      <c r="C461" s="66">
        <v>164068.05265999999</v>
      </c>
      <c r="D461" s="66">
        <v>163744.10587</v>
      </c>
      <c r="E461" s="66">
        <v>0</v>
      </c>
      <c r="F461" s="66">
        <v>0</v>
      </c>
      <c r="G461" s="66">
        <v>323.94679000000002</v>
      </c>
      <c r="H461" s="66">
        <v>0</v>
      </c>
      <c r="I461" s="66">
        <v>0</v>
      </c>
    </row>
    <row r="462" spans="1:9" x14ac:dyDescent="0.25">
      <c r="A462" s="65" t="s">
        <v>82</v>
      </c>
      <c r="B462" s="65" t="s">
        <v>242</v>
      </c>
      <c r="C462" s="66">
        <v>164068.05265999999</v>
      </c>
      <c r="D462" s="66">
        <v>163744.10587</v>
      </c>
      <c r="E462" s="66">
        <v>0</v>
      </c>
      <c r="F462" s="66">
        <v>0</v>
      </c>
      <c r="G462" s="66">
        <v>323.94679000000002</v>
      </c>
      <c r="H462" s="66">
        <v>0</v>
      </c>
      <c r="I462" s="66">
        <v>0</v>
      </c>
    </row>
    <row r="463" spans="1:9" x14ac:dyDescent="0.25">
      <c r="A463" s="65" t="s">
        <v>82</v>
      </c>
      <c r="B463" s="65" t="s">
        <v>232</v>
      </c>
      <c r="C463" s="66">
        <v>164068.05265999999</v>
      </c>
      <c r="D463" s="66">
        <v>163744.10587</v>
      </c>
      <c r="E463" s="66">
        <v>0</v>
      </c>
      <c r="F463" s="66">
        <v>0</v>
      </c>
      <c r="G463" s="66">
        <v>323.94679000000002</v>
      </c>
      <c r="H463" s="66">
        <v>0</v>
      </c>
      <c r="I463" s="66">
        <v>0</v>
      </c>
    </row>
    <row r="464" spans="1:9" x14ac:dyDescent="0.25">
      <c r="A464" s="65" t="s">
        <v>238</v>
      </c>
      <c r="B464" s="65" t="s">
        <v>243</v>
      </c>
      <c r="C464" s="66">
        <v>2358232.8114100001</v>
      </c>
      <c r="D464" s="66">
        <v>1404392.7520600001</v>
      </c>
      <c r="E464" s="66">
        <v>952341.51255999994</v>
      </c>
      <c r="F464" s="66">
        <v>0</v>
      </c>
      <c r="G464" s="66">
        <v>1498.5467900000001</v>
      </c>
      <c r="H464" s="66">
        <v>0</v>
      </c>
      <c r="I464" s="66">
        <v>0</v>
      </c>
    </row>
    <row r="465" spans="1:9" x14ac:dyDescent="0.25">
      <c r="A465" s="65">
        <v>9900</v>
      </c>
      <c r="B465" s="65" t="s">
        <v>81</v>
      </c>
      <c r="C465" s="66">
        <v>564012.65035999997</v>
      </c>
      <c r="D465" s="66">
        <v>13144.606889999999</v>
      </c>
      <c r="E465" s="66">
        <v>550868.04347000003</v>
      </c>
      <c r="F465" s="66">
        <v>0</v>
      </c>
      <c r="G465" s="66">
        <v>0</v>
      </c>
      <c r="H465" s="66">
        <v>0</v>
      </c>
      <c r="I465" s="66">
        <v>0</v>
      </c>
    </row>
    <row r="466" spans="1:9" x14ac:dyDescent="0.25">
      <c r="A466" s="65" t="s">
        <v>82</v>
      </c>
      <c r="B466" s="65" t="s">
        <v>244</v>
      </c>
      <c r="C466" s="66">
        <v>564012.65035999997</v>
      </c>
      <c r="D466" s="66">
        <v>13144.606889999999</v>
      </c>
      <c r="E466" s="66">
        <v>550868.04347000003</v>
      </c>
      <c r="F466" s="66">
        <v>0</v>
      </c>
      <c r="G466" s="66">
        <v>0</v>
      </c>
      <c r="H466" s="66">
        <v>0</v>
      </c>
      <c r="I466" s="66">
        <v>0</v>
      </c>
    </row>
    <row r="467" spans="1:9" x14ac:dyDescent="0.25">
      <c r="A467" s="65">
        <v>9910</v>
      </c>
      <c r="B467" s="65" t="s">
        <v>81</v>
      </c>
      <c r="C467" s="66">
        <v>9.4320000000000004</v>
      </c>
      <c r="D467" s="66">
        <v>9.4320000000000004</v>
      </c>
      <c r="E467" s="66">
        <v>0</v>
      </c>
      <c r="F467" s="66">
        <v>0</v>
      </c>
      <c r="G467" s="66">
        <v>0</v>
      </c>
      <c r="H467" s="66">
        <v>0</v>
      </c>
      <c r="I467" s="66">
        <v>0</v>
      </c>
    </row>
    <row r="468" spans="1:9" x14ac:dyDescent="0.25">
      <c r="A468" s="65" t="s">
        <v>82</v>
      </c>
      <c r="B468" s="65" t="s">
        <v>245</v>
      </c>
      <c r="C468" s="66">
        <v>9.4320000000000004</v>
      </c>
      <c r="D468" s="66">
        <v>9.4320000000000004</v>
      </c>
      <c r="E468" s="66">
        <v>0</v>
      </c>
      <c r="F468" s="66">
        <v>0</v>
      </c>
      <c r="G468" s="66">
        <v>0</v>
      </c>
      <c r="H468" s="66">
        <v>0</v>
      </c>
      <c r="I468" s="66">
        <v>0</v>
      </c>
    </row>
    <row r="469" spans="1:9" x14ac:dyDescent="0.25">
      <c r="A469" s="65" t="s">
        <v>82</v>
      </c>
      <c r="B469" s="65" t="s">
        <v>246</v>
      </c>
      <c r="C469" s="66">
        <v>564022.08236</v>
      </c>
      <c r="D469" s="66">
        <v>13154.03889</v>
      </c>
      <c r="E469" s="66">
        <v>550868.04347000003</v>
      </c>
      <c r="F469" s="66">
        <v>0</v>
      </c>
      <c r="G469" s="66">
        <v>0</v>
      </c>
      <c r="H469" s="66">
        <v>0</v>
      </c>
      <c r="I469" s="66">
        <v>0</v>
      </c>
    </row>
    <row r="470" spans="1:9" x14ac:dyDescent="0.25">
      <c r="A470" s="65" t="s">
        <v>238</v>
      </c>
      <c r="B470" s="65" t="s">
        <v>247</v>
      </c>
      <c r="C470" s="66">
        <v>564022.08236</v>
      </c>
      <c r="D470" s="66">
        <v>13154.03889</v>
      </c>
      <c r="E470" s="66">
        <v>550868.04347000003</v>
      </c>
      <c r="F470" s="66">
        <v>0</v>
      </c>
      <c r="G470" s="66">
        <v>0</v>
      </c>
      <c r="H470" s="66">
        <v>0</v>
      </c>
      <c r="I470" s="66">
        <v>0</v>
      </c>
    </row>
    <row r="471" spans="1:9" x14ac:dyDescent="0.25">
      <c r="A471" s="65">
        <v>9900</v>
      </c>
      <c r="B471" s="65" t="s">
        <v>89</v>
      </c>
      <c r="C471" s="66">
        <v>5693498.9565399997</v>
      </c>
      <c r="D471" s="66">
        <v>4432796.3307400001</v>
      </c>
      <c r="E471" s="66">
        <v>1260702.6258</v>
      </c>
      <c r="F471" s="66">
        <v>0</v>
      </c>
      <c r="G471" s="66">
        <v>0</v>
      </c>
      <c r="H471" s="66">
        <v>0</v>
      </c>
      <c r="I471" s="66">
        <v>0</v>
      </c>
    </row>
    <row r="472" spans="1:9" x14ac:dyDescent="0.25">
      <c r="A472" s="65" t="s">
        <v>82</v>
      </c>
      <c r="B472" s="65" t="s">
        <v>244</v>
      </c>
      <c r="C472" s="66">
        <v>5693498.9565399997</v>
      </c>
      <c r="D472" s="66">
        <v>4432796.3307400001</v>
      </c>
      <c r="E472" s="66">
        <v>1260702.6258</v>
      </c>
      <c r="F472" s="66">
        <v>0</v>
      </c>
      <c r="G472" s="66">
        <v>0</v>
      </c>
      <c r="H472" s="66">
        <v>0</v>
      </c>
      <c r="I472" s="66">
        <v>0</v>
      </c>
    </row>
    <row r="473" spans="1:9" x14ac:dyDescent="0.25">
      <c r="A473" s="65">
        <v>9910</v>
      </c>
      <c r="B473" s="65" t="s">
        <v>89</v>
      </c>
      <c r="C473" s="66">
        <v>541300.83224000002</v>
      </c>
      <c r="D473" s="66">
        <v>533783.52838000003</v>
      </c>
      <c r="E473" s="66">
        <v>7517.30386</v>
      </c>
      <c r="F473" s="66">
        <v>0</v>
      </c>
      <c r="G473" s="66">
        <v>0</v>
      </c>
      <c r="H473" s="66">
        <v>0</v>
      </c>
      <c r="I473" s="66">
        <v>0</v>
      </c>
    </row>
    <row r="474" spans="1:9" x14ac:dyDescent="0.25">
      <c r="A474" s="65" t="s">
        <v>82</v>
      </c>
      <c r="B474" s="65" t="s">
        <v>245</v>
      </c>
      <c r="C474" s="66">
        <v>541300.83224000002</v>
      </c>
      <c r="D474" s="66">
        <v>533783.52838000003</v>
      </c>
      <c r="E474" s="66">
        <v>7517.30386</v>
      </c>
      <c r="F474" s="66">
        <v>0</v>
      </c>
      <c r="G474" s="66">
        <v>0</v>
      </c>
      <c r="H474" s="66">
        <v>0</v>
      </c>
      <c r="I474" s="66">
        <v>0</v>
      </c>
    </row>
    <row r="475" spans="1:9" x14ac:dyDescent="0.25">
      <c r="A475" s="65">
        <v>9920</v>
      </c>
      <c r="B475" s="65" t="s">
        <v>89</v>
      </c>
      <c r="C475" s="66">
        <v>463.23181</v>
      </c>
      <c r="D475" s="66">
        <v>463.23181</v>
      </c>
      <c r="E475" s="66">
        <v>0</v>
      </c>
      <c r="F475" s="66">
        <v>0</v>
      </c>
      <c r="G475" s="66">
        <v>0</v>
      </c>
      <c r="H475" s="66">
        <v>0</v>
      </c>
      <c r="I475" s="66">
        <v>0</v>
      </c>
    </row>
    <row r="476" spans="1:9" x14ac:dyDescent="0.25">
      <c r="A476" s="65" t="s">
        <v>82</v>
      </c>
      <c r="B476" s="65" t="s">
        <v>248</v>
      </c>
      <c r="C476" s="66">
        <v>463.23181</v>
      </c>
      <c r="D476" s="66">
        <v>463.23181</v>
      </c>
      <c r="E476" s="66">
        <v>0</v>
      </c>
      <c r="F476" s="66">
        <v>0</v>
      </c>
      <c r="G476" s="66">
        <v>0</v>
      </c>
      <c r="H476" s="66">
        <v>0</v>
      </c>
      <c r="I476" s="66">
        <v>0</v>
      </c>
    </row>
    <row r="477" spans="1:9" x14ac:dyDescent="0.25">
      <c r="A477" s="65" t="s">
        <v>82</v>
      </c>
      <c r="B477" s="65" t="s">
        <v>246</v>
      </c>
      <c r="C477" s="66">
        <v>6235263.0205899999</v>
      </c>
      <c r="D477" s="66">
        <v>4967043.0909299999</v>
      </c>
      <c r="E477" s="66">
        <v>1268219.9296599999</v>
      </c>
      <c r="F477" s="66">
        <v>0</v>
      </c>
      <c r="G477" s="66">
        <v>0</v>
      </c>
      <c r="H477" s="66">
        <v>0</v>
      </c>
      <c r="I477" s="66">
        <v>0</v>
      </c>
    </row>
    <row r="478" spans="1:9" x14ac:dyDescent="0.25">
      <c r="A478" s="65" t="s">
        <v>238</v>
      </c>
      <c r="B478" s="65" t="s">
        <v>249</v>
      </c>
      <c r="C478" s="66">
        <v>6235263.0205899999</v>
      </c>
      <c r="D478" s="66">
        <v>4967043.0909299999</v>
      </c>
      <c r="E478" s="66">
        <v>1268219.9296599999</v>
      </c>
      <c r="F478" s="66">
        <v>0</v>
      </c>
      <c r="G478" s="66">
        <v>0</v>
      </c>
      <c r="H478" s="66">
        <v>0</v>
      </c>
      <c r="I478" s="66">
        <v>0</v>
      </c>
    </row>
    <row r="479" spans="1:9" x14ac:dyDescent="0.25">
      <c r="A479" s="65" t="s">
        <v>238</v>
      </c>
      <c r="B479" s="65" t="s">
        <v>250</v>
      </c>
      <c r="C479" s="66">
        <v>8593495.8320000004</v>
      </c>
      <c r="D479" s="66">
        <v>6370296.5579700004</v>
      </c>
      <c r="E479" s="66">
        <v>2222024.6740299999</v>
      </c>
      <c r="F479" s="66">
        <v>0</v>
      </c>
      <c r="G479" s="66">
        <v>1174.5999999999999</v>
      </c>
      <c r="H479" s="66">
        <v>0</v>
      </c>
      <c r="I479" s="66">
        <v>0</v>
      </c>
    </row>
    <row r="480" spans="1:9" x14ac:dyDescent="0.25">
      <c r="A480" s="65" t="s">
        <v>238</v>
      </c>
      <c r="B480" s="65" t="s">
        <v>251</v>
      </c>
      <c r="C480" s="66">
        <v>8593495.8320000004</v>
      </c>
      <c r="D480" s="66">
        <v>6371435.8429899998</v>
      </c>
      <c r="E480" s="66">
        <v>2220561.4422200001</v>
      </c>
      <c r="F480" s="66">
        <v>0</v>
      </c>
      <c r="G480" s="66">
        <v>1498.5467900000001</v>
      </c>
      <c r="H480" s="66">
        <v>0</v>
      </c>
      <c r="I480" s="66">
        <v>0</v>
      </c>
    </row>
    <row r="481" spans="9:9" x14ac:dyDescent="0.25">
      <c r="I481" s="66" t="s">
        <v>252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1"/>
  <sheetViews>
    <sheetView workbookViewId="0">
      <selection activeCell="O23" sqref="O23"/>
    </sheetView>
  </sheetViews>
  <sheetFormatPr defaultRowHeight="15" x14ac:dyDescent="0.25"/>
  <cols>
    <col min="2" max="2" width="12.140625" customWidth="1"/>
    <col min="3" max="3" width="13.7109375" customWidth="1"/>
    <col min="4" max="4" width="13.42578125" customWidth="1"/>
    <col min="5" max="5" width="11.42578125" bestFit="1" customWidth="1"/>
    <col min="6" max="7" width="9.28515625" bestFit="1" customWidth="1"/>
    <col min="8" max="8" width="10" bestFit="1" customWidth="1"/>
    <col min="9" max="9" width="9.28515625" bestFit="1" customWidth="1"/>
  </cols>
  <sheetData>
    <row r="1" spans="1:9" x14ac:dyDescent="0.25">
      <c r="A1" t="s">
        <v>64</v>
      </c>
      <c r="B1" t="s">
        <v>65</v>
      </c>
      <c r="C1" t="s">
        <v>474</v>
      </c>
      <c r="D1" t="s">
        <v>475</v>
      </c>
    </row>
    <row r="2" spans="1:9" x14ac:dyDescent="0.25">
      <c r="D2" t="s">
        <v>66</v>
      </c>
    </row>
    <row r="3" spans="1:9" x14ac:dyDescent="0.25">
      <c r="C3" t="s">
        <v>67</v>
      </c>
      <c r="D3" t="s">
        <v>68</v>
      </c>
    </row>
    <row r="4" spans="1:9" x14ac:dyDescent="0.25">
      <c r="C4" t="s">
        <v>69</v>
      </c>
      <c r="D4" t="s">
        <v>70</v>
      </c>
    </row>
    <row r="5" spans="1:9" x14ac:dyDescent="0.25">
      <c r="C5" t="s">
        <v>476</v>
      </c>
      <c r="D5" t="s">
        <v>477</v>
      </c>
    </row>
    <row r="6" spans="1:9" x14ac:dyDescent="0.25">
      <c r="C6" t="s">
        <v>71</v>
      </c>
      <c r="D6" t="s">
        <v>72</v>
      </c>
    </row>
    <row r="7" spans="1:9" x14ac:dyDescent="0.25">
      <c r="C7" t="s">
        <v>73</v>
      </c>
      <c r="D7" t="s">
        <v>74</v>
      </c>
      <c r="E7" t="s">
        <v>75</v>
      </c>
    </row>
    <row r="8" spans="1:9" x14ac:dyDescent="0.25">
      <c r="H8" t="s">
        <v>76</v>
      </c>
      <c r="I8" t="s">
        <v>77</v>
      </c>
    </row>
    <row r="9" spans="1:9" x14ac:dyDescent="0.25">
      <c r="B9" t="s">
        <v>273</v>
      </c>
      <c r="E9" t="s">
        <v>78</v>
      </c>
      <c r="H9" t="s">
        <v>79</v>
      </c>
    </row>
    <row r="10" spans="1:9" x14ac:dyDescent="0.25">
      <c r="B10" t="s">
        <v>478</v>
      </c>
      <c r="C10" t="s">
        <v>274</v>
      </c>
    </row>
    <row r="11" spans="1:9" x14ac:dyDescent="0.25">
      <c r="D11" s="12" t="s">
        <v>275</v>
      </c>
      <c r="E11" s="12" t="s">
        <v>276</v>
      </c>
      <c r="F11" s="12" t="s">
        <v>277</v>
      </c>
      <c r="G11" s="12" t="s">
        <v>275</v>
      </c>
      <c r="H11" s="12" t="s">
        <v>276</v>
      </c>
      <c r="I11" s="12" t="s">
        <v>277</v>
      </c>
    </row>
    <row r="12" spans="1:9" x14ac:dyDescent="0.25">
      <c r="A12">
        <v>1002</v>
      </c>
      <c r="B12" t="s">
        <v>81</v>
      </c>
      <c r="C12" s="11">
        <v>127883.22749999999</v>
      </c>
      <c r="D12" s="11">
        <v>70975.248650000009</v>
      </c>
      <c r="E12" s="11">
        <v>56741.703719999998</v>
      </c>
      <c r="F12" s="11">
        <v>166.27513000000002</v>
      </c>
      <c r="G12" s="11">
        <v>0</v>
      </c>
      <c r="H12" s="11">
        <v>0</v>
      </c>
      <c r="I12" s="11">
        <v>0</v>
      </c>
    </row>
    <row r="13" spans="1:9" x14ac:dyDescent="0.25">
      <c r="A13">
        <v>1004</v>
      </c>
      <c r="B13" t="s">
        <v>81</v>
      </c>
      <c r="C13" s="11">
        <v>38537.63551</v>
      </c>
      <c r="D13" s="11">
        <v>38537.63551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</row>
    <row r="14" spans="1:9" x14ac:dyDescent="0.25">
      <c r="A14" t="s">
        <v>82</v>
      </c>
      <c r="B14" t="s">
        <v>83</v>
      </c>
      <c r="C14" s="11">
        <v>166420.86301</v>
      </c>
      <c r="D14" s="11">
        <v>109512.88416</v>
      </c>
      <c r="E14" s="11">
        <v>56741.703719999998</v>
      </c>
      <c r="F14" s="11">
        <v>166.27513000000002</v>
      </c>
      <c r="G14" s="11">
        <v>0</v>
      </c>
      <c r="H14" s="11">
        <v>0</v>
      </c>
      <c r="I14" s="11">
        <v>0</v>
      </c>
    </row>
    <row r="15" spans="1:9" x14ac:dyDescent="0.25">
      <c r="A15" t="s">
        <v>82</v>
      </c>
      <c r="B15" t="s">
        <v>84</v>
      </c>
      <c r="C15" s="11">
        <v>166420.86301</v>
      </c>
      <c r="D15" s="11">
        <v>109512.88416</v>
      </c>
      <c r="E15" s="11">
        <v>56741.703719999998</v>
      </c>
      <c r="F15" s="11">
        <v>166.27513000000002</v>
      </c>
      <c r="G15" s="11">
        <v>0</v>
      </c>
      <c r="H15" s="11">
        <v>0</v>
      </c>
      <c r="I15" s="11">
        <v>0</v>
      </c>
    </row>
    <row r="16" spans="1:9" x14ac:dyDescent="0.25">
      <c r="A16">
        <v>1102</v>
      </c>
      <c r="B16" t="s">
        <v>81</v>
      </c>
      <c r="C16" s="11">
        <v>599.06833999999992</v>
      </c>
      <c r="D16" s="11">
        <v>0</v>
      </c>
      <c r="E16" s="11">
        <v>599.06833999999992</v>
      </c>
      <c r="F16" s="11">
        <v>0</v>
      </c>
      <c r="G16" s="11">
        <v>0</v>
      </c>
      <c r="H16" s="11">
        <v>0</v>
      </c>
      <c r="I16" s="11">
        <v>0</v>
      </c>
    </row>
    <row r="17" spans="1:9" x14ac:dyDescent="0.25">
      <c r="A17" t="s">
        <v>82</v>
      </c>
      <c r="B17" t="s">
        <v>85</v>
      </c>
      <c r="C17" s="11">
        <v>599.06833999999992</v>
      </c>
      <c r="D17" s="11">
        <v>0</v>
      </c>
      <c r="E17" s="11">
        <v>599.06833999999992</v>
      </c>
      <c r="F17" s="11">
        <v>0</v>
      </c>
      <c r="G17" s="11">
        <v>0</v>
      </c>
      <c r="H17" s="11">
        <v>0</v>
      </c>
      <c r="I17" s="11">
        <v>0</v>
      </c>
    </row>
    <row r="18" spans="1:9" x14ac:dyDescent="0.25">
      <c r="A18" t="s">
        <v>82</v>
      </c>
      <c r="B18" t="s">
        <v>86</v>
      </c>
      <c r="C18" s="11">
        <v>599.06833999999992</v>
      </c>
      <c r="D18" s="11">
        <v>0</v>
      </c>
      <c r="E18" s="11">
        <v>599.06833999999992</v>
      </c>
      <c r="F18" s="11">
        <v>0</v>
      </c>
      <c r="G18" s="11">
        <v>0</v>
      </c>
      <c r="H18" s="11">
        <v>0</v>
      </c>
      <c r="I18" s="11">
        <v>0</v>
      </c>
    </row>
    <row r="19" spans="1:9" x14ac:dyDescent="0.25">
      <c r="A19">
        <v>1200</v>
      </c>
      <c r="B19" t="s">
        <v>81</v>
      </c>
      <c r="C19" s="11">
        <v>191012.90902000002</v>
      </c>
      <c r="D19" s="11">
        <v>191012.90902000002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</row>
    <row r="20" spans="1:9" x14ac:dyDescent="0.25">
      <c r="A20" t="s">
        <v>82</v>
      </c>
      <c r="B20" t="s">
        <v>87</v>
      </c>
      <c r="C20" s="11">
        <v>191012.90902000002</v>
      </c>
      <c r="D20" s="11">
        <v>191012.90902000002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</row>
    <row r="21" spans="1:9" x14ac:dyDescent="0.25">
      <c r="A21" t="s">
        <v>82</v>
      </c>
      <c r="B21" t="s">
        <v>88</v>
      </c>
      <c r="C21" s="11">
        <v>191012.90902000002</v>
      </c>
      <c r="D21" s="11">
        <v>191012.90902000002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</row>
    <row r="22" spans="1:9" x14ac:dyDescent="0.25">
      <c r="A22">
        <v>1410</v>
      </c>
      <c r="B22" t="s">
        <v>81</v>
      </c>
      <c r="C22" s="11">
        <v>61908</v>
      </c>
      <c r="D22" s="11">
        <v>61908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</row>
    <row r="23" spans="1:9" x14ac:dyDescent="0.25">
      <c r="A23">
        <v>1415</v>
      </c>
      <c r="B23" t="s">
        <v>81</v>
      </c>
      <c r="C23" s="11">
        <v>50.876919999999998</v>
      </c>
      <c r="D23" s="11">
        <v>50.876919999999998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</row>
    <row r="24" spans="1:9" x14ac:dyDescent="0.25">
      <c r="A24">
        <v>1415</v>
      </c>
      <c r="B24" t="s">
        <v>89</v>
      </c>
      <c r="C24" s="11">
        <v>-37.143279999999997</v>
      </c>
      <c r="D24" s="11">
        <v>-37.143279999999997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</row>
    <row r="25" spans="1:9" x14ac:dyDescent="0.25">
      <c r="A25">
        <v>1416</v>
      </c>
      <c r="B25" t="s">
        <v>89</v>
      </c>
      <c r="C25" s="11">
        <v>-1746.2474099999999</v>
      </c>
      <c r="D25" s="11">
        <v>-1746.2474099999999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</row>
    <row r="26" spans="1:9" x14ac:dyDescent="0.25">
      <c r="A26">
        <v>1418</v>
      </c>
      <c r="B26" t="s">
        <v>81</v>
      </c>
      <c r="C26" s="11">
        <v>1916.81519</v>
      </c>
      <c r="D26" s="11">
        <v>1916.81519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</row>
    <row r="27" spans="1:9" x14ac:dyDescent="0.25">
      <c r="A27" t="s">
        <v>82</v>
      </c>
      <c r="B27" t="s">
        <v>90</v>
      </c>
      <c r="C27" s="11">
        <v>62092.301420000003</v>
      </c>
      <c r="D27" s="11">
        <v>62092.301420000003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</row>
    <row r="28" spans="1:9" x14ac:dyDescent="0.25">
      <c r="A28" t="s">
        <v>82</v>
      </c>
      <c r="B28" t="s">
        <v>91</v>
      </c>
      <c r="C28" s="11">
        <v>62092.301420000003</v>
      </c>
      <c r="D28" s="11">
        <v>62092.301420000003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</row>
    <row r="29" spans="1:9" x14ac:dyDescent="0.25">
      <c r="A29">
        <v>1500</v>
      </c>
      <c r="B29" t="s">
        <v>81</v>
      </c>
      <c r="C29" s="11">
        <v>47823.282439999995</v>
      </c>
      <c r="D29" s="11">
        <v>1974.29655</v>
      </c>
      <c r="E29" s="11">
        <v>45741.0942</v>
      </c>
      <c r="F29" s="11">
        <v>50.330980000000004</v>
      </c>
      <c r="G29" s="11">
        <v>0</v>
      </c>
      <c r="H29" s="11">
        <v>0</v>
      </c>
      <c r="I29" s="11">
        <v>57.56071</v>
      </c>
    </row>
    <row r="30" spans="1:9" x14ac:dyDescent="0.25">
      <c r="A30">
        <v>1502</v>
      </c>
      <c r="B30" t="s">
        <v>81</v>
      </c>
      <c r="C30" s="11">
        <v>20557.007670000003</v>
      </c>
      <c r="D30" s="11">
        <v>20557.007670000003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</row>
    <row r="31" spans="1:9" x14ac:dyDescent="0.25">
      <c r="A31">
        <v>1508</v>
      </c>
      <c r="B31" t="s">
        <v>81</v>
      </c>
      <c r="C31" s="11">
        <v>972.18281999999999</v>
      </c>
      <c r="D31" s="11">
        <v>972.18281999999999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</row>
    <row r="32" spans="1:9" x14ac:dyDescent="0.25">
      <c r="A32">
        <v>1509</v>
      </c>
      <c r="B32" t="s">
        <v>89</v>
      </c>
      <c r="C32" s="11">
        <v>-731.13306</v>
      </c>
      <c r="D32" s="11">
        <v>-590.36642000000006</v>
      </c>
      <c r="E32" s="11">
        <v>-123.28922999999999</v>
      </c>
      <c r="F32" s="11">
        <v>-1.1896300000000002</v>
      </c>
      <c r="G32" s="11">
        <v>0</v>
      </c>
      <c r="H32" s="11">
        <v>0</v>
      </c>
      <c r="I32" s="11">
        <v>-16.287780000000001</v>
      </c>
    </row>
    <row r="33" spans="1:9" x14ac:dyDescent="0.25">
      <c r="A33" t="s">
        <v>82</v>
      </c>
      <c r="B33" t="s">
        <v>92</v>
      </c>
      <c r="C33" s="11">
        <v>68621.339870000011</v>
      </c>
      <c r="D33" s="11">
        <v>22913.120620000002</v>
      </c>
      <c r="E33" s="11">
        <v>45617.804969999997</v>
      </c>
      <c r="F33" s="11">
        <v>49.141349999999996</v>
      </c>
      <c r="G33" s="11">
        <v>0</v>
      </c>
      <c r="H33" s="11">
        <v>0</v>
      </c>
      <c r="I33" s="11">
        <v>41.272930000000002</v>
      </c>
    </row>
    <row r="34" spans="1:9" x14ac:dyDescent="0.25">
      <c r="A34">
        <v>1524</v>
      </c>
      <c r="B34" t="s">
        <v>81</v>
      </c>
      <c r="C34" s="11">
        <v>50000</v>
      </c>
      <c r="D34" s="11">
        <v>50000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</row>
    <row r="35" spans="1:9" x14ac:dyDescent="0.25">
      <c r="A35">
        <v>1526</v>
      </c>
      <c r="B35" t="s">
        <v>89</v>
      </c>
      <c r="C35" s="11">
        <v>-1.44906</v>
      </c>
      <c r="D35" s="11">
        <v>-1.44906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</row>
    <row r="36" spans="1:9" x14ac:dyDescent="0.25">
      <c r="A36">
        <v>1529</v>
      </c>
      <c r="B36" t="s">
        <v>89</v>
      </c>
      <c r="C36" s="11">
        <v>-20841.375250000001</v>
      </c>
      <c r="D36" s="11">
        <v>-20841.375250000001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</row>
    <row r="37" spans="1:9" x14ac:dyDescent="0.25">
      <c r="A37" t="s">
        <v>82</v>
      </c>
      <c r="B37" t="s">
        <v>93</v>
      </c>
      <c r="C37" s="11">
        <v>29157.17569</v>
      </c>
      <c r="D37" s="11">
        <v>29157.17569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</row>
    <row r="38" spans="1:9" x14ac:dyDescent="0.25">
      <c r="A38" t="s">
        <v>82</v>
      </c>
      <c r="B38" t="s">
        <v>94</v>
      </c>
      <c r="C38" s="11">
        <v>97778.51556</v>
      </c>
      <c r="D38" s="11">
        <v>52070.296310000005</v>
      </c>
      <c r="E38" s="11">
        <v>45617.804969999997</v>
      </c>
      <c r="F38" s="11">
        <v>49.141349999999996</v>
      </c>
      <c r="G38" s="11">
        <v>0</v>
      </c>
      <c r="H38" s="11">
        <v>0</v>
      </c>
      <c r="I38" s="11">
        <v>41.272930000000002</v>
      </c>
    </row>
    <row r="39" spans="1:9" x14ac:dyDescent="0.25">
      <c r="A39">
        <v>1811</v>
      </c>
      <c r="B39" t="s">
        <v>81</v>
      </c>
      <c r="C39" s="11">
        <v>12779.043</v>
      </c>
      <c r="D39" s="11">
        <v>12779.043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</row>
    <row r="40" spans="1:9" x14ac:dyDescent="0.25">
      <c r="A40">
        <v>1819</v>
      </c>
      <c r="B40" t="s">
        <v>81</v>
      </c>
      <c r="C40" s="11">
        <v>2493.0233800000001</v>
      </c>
      <c r="D40" s="11">
        <v>2493.0233800000001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</row>
    <row r="41" spans="1:9" x14ac:dyDescent="0.25">
      <c r="A41" t="s">
        <v>82</v>
      </c>
      <c r="B41" t="s">
        <v>95</v>
      </c>
      <c r="C41" s="11">
        <v>15272.06638</v>
      </c>
      <c r="D41" s="11">
        <v>15272.06638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</row>
    <row r="42" spans="1:9" x14ac:dyDescent="0.25">
      <c r="A42">
        <v>1890</v>
      </c>
      <c r="B42" t="s">
        <v>89</v>
      </c>
      <c r="C42" s="11">
        <v>-3017.1720599999999</v>
      </c>
      <c r="D42" s="11">
        <v>-3017.1720599999999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</row>
    <row r="43" spans="1:9" x14ac:dyDescent="0.25">
      <c r="A43" t="s">
        <v>82</v>
      </c>
      <c r="B43" t="s">
        <v>96</v>
      </c>
      <c r="C43" s="11">
        <v>-3017.1720599999999</v>
      </c>
      <c r="D43" s="11">
        <v>-3017.1720599999999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</row>
    <row r="44" spans="1:9" x14ac:dyDescent="0.25">
      <c r="A44" t="s">
        <v>82</v>
      </c>
      <c r="B44" t="s">
        <v>97</v>
      </c>
      <c r="C44" s="11">
        <v>12254.894319999999</v>
      </c>
      <c r="D44" s="11">
        <v>12254.894319999999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</row>
    <row r="45" spans="1:9" x14ac:dyDescent="0.25">
      <c r="A45" t="s">
        <v>82</v>
      </c>
      <c r="B45" t="s">
        <v>98</v>
      </c>
      <c r="C45" s="11">
        <v>530158.55167000007</v>
      </c>
      <c r="D45" s="11">
        <v>426943.28523000004</v>
      </c>
      <c r="E45" s="11">
        <v>102958.57703</v>
      </c>
      <c r="F45" s="11">
        <v>215.41648000000001</v>
      </c>
      <c r="G45" s="11">
        <v>0</v>
      </c>
      <c r="H45" s="11">
        <v>0</v>
      </c>
      <c r="I45" s="11">
        <v>41.272930000000002</v>
      </c>
    </row>
    <row r="46" spans="1:9" x14ac:dyDescent="0.25">
      <c r="A46">
        <v>2063</v>
      </c>
      <c r="B46" t="s">
        <v>81</v>
      </c>
      <c r="C46" s="11">
        <v>3121773.1385900001</v>
      </c>
      <c r="D46" s="11">
        <v>692494.36335</v>
      </c>
      <c r="E46" s="11">
        <v>2429278.7752399999</v>
      </c>
      <c r="F46" s="11">
        <v>0</v>
      </c>
      <c r="G46" s="11">
        <v>0</v>
      </c>
      <c r="H46" s="11">
        <v>0</v>
      </c>
      <c r="I46" s="11">
        <v>0</v>
      </c>
    </row>
    <row r="47" spans="1:9" x14ac:dyDescent="0.25">
      <c r="A47">
        <v>2066</v>
      </c>
      <c r="B47" t="s">
        <v>89</v>
      </c>
      <c r="C47" s="11">
        <v>-44.860939999999999</v>
      </c>
      <c r="D47" s="11">
        <v>-44.860939999999999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</row>
    <row r="48" spans="1:9" x14ac:dyDescent="0.25">
      <c r="A48">
        <v>2068</v>
      </c>
      <c r="B48" t="s">
        <v>81</v>
      </c>
      <c r="C48" s="11">
        <v>39741.642030000003</v>
      </c>
      <c r="D48" s="11">
        <v>13753.026900000001</v>
      </c>
      <c r="E48" s="11">
        <v>25988.615129999998</v>
      </c>
      <c r="F48" s="11">
        <v>0</v>
      </c>
      <c r="G48" s="11">
        <v>0</v>
      </c>
      <c r="H48" s="11">
        <v>0</v>
      </c>
      <c r="I48" s="11">
        <v>0</v>
      </c>
    </row>
    <row r="49" spans="1:9" x14ac:dyDescent="0.25">
      <c r="A49">
        <v>2069</v>
      </c>
      <c r="B49" t="s">
        <v>89</v>
      </c>
      <c r="C49" s="11">
        <v>-298904.35508999997</v>
      </c>
      <c r="D49" s="11">
        <v>-129837.19822000001</v>
      </c>
      <c r="E49" s="11">
        <v>-169067.15687000001</v>
      </c>
      <c r="F49" s="11">
        <v>0</v>
      </c>
      <c r="G49" s="11">
        <v>0</v>
      </c>
      <c r="H49" s="11">
        <v>0</v>
      </c>
      <c r="I49" s="11">
        <v>0</v>
      </c>
    </row>
    <row r="50" spans="1:9" x14ac:dyDescent="0.25">
      <c r="A50" t="s">
        <v>82</v>
      </c>
      <c r="B50" t="s">
        <v>99</v>
      </c>
      <c r="C50" s="11">
        <v>2862565.5645900001</v>
      </c>
      <c r="D50" s="11">
        <v>576365.33108999999</v>
      </c>
      <c r="E50" s="11">
        <v>2286200.2335000001</v>
      </c>
      <c r="F50" s="11">
        <v>0</v>
      </c>
      <c r="G50" s="11">
        <v>0</v>
      </c>
      <c r="H50" s="11">
        <v>0</v>
      </c>
      <c r="I50" s="11">
        <v>0</v>
      </c>
    </row>
    <row r="51" spans="1:9" x14ac:dyDescent="0.25">
      <c r="A51">
        <v>2071</v>
      </c>
      <c r="B51" t="s">
        <v>81</v>
      </c>
      <c r="C51" s="11">
        <v>423.14848999999998</v>
      </c>
      <c r="D51" s="11">
        <v>423.14848999999998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</row>
    <row r="52" spans="1:9" x14ac:dyDescent="0.25">
      <c r="A52">
        <v>2078</v>
      </c>
      <c r="B52" t="s">
        <v>81</v>
      </c>
      <c r="C52" s="11">
        <v>4.5256600000000002</v>
      </c>
      <c r="D52" s="11">
        <v>4.5256600000000002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</row>
    <row r="53" spans="1:9" x14ac:dyDescent="0.25">
      <c r="A53" t="s">
        <v>82</v>
      </c>
      <c r="B53" t="s">
        <v>100</v>
      </c>
      <c r="C53" s="11">
        <v>427.67415</v>
      </c>
      <c r="D53" s="11">
        <v>427.67415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</row>
    <row r="54" spans="1:9" x14ac:dyDescent="0.25">
      <c r="A54">
        <v>2083</v>
      </c>
      <c r="B54" t="s">
        <v>81</v>
      </c>
      <c r="C54" s="11">
        <v>84469.458809999996</v>
      </c>
      <c r="D54" s="11">
        <v>84469.458809999996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</row>
    <row r="55" spans="1:9" x14ac:dyDescent="0.25">
      <c r="A55">
        <v>2086</v>
      </c>
      <c r="B55" t="s">
        <v>89</v>
      </c>
      <c r="C55" s="11">
        <v>-56.988889999999998</v>
      </c>
      <c r="D55" s="11">
        <v>-56.988889999999998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</row>
    <row r="56" spans="1:9" x14ac:dyDescent="0.25">
      <c r="A56">
        <v>2088</v>
      </c>
      <c r="B56" t="s">
        <v>81</v>
      </c>
      <c r="C56" s="11">
        <v>1422.3401799999999</v>
      </c>
      <c r="D56" s="11">
        <v>1422.3401799999999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</row>
    <row r="57" spans="1:9" x14ac:dyDescent="0.25">
      <c r="A57">
        <v>2089</v>
      </c>
      <c r="B57" t="s">
        <v>89</v>
      </c>
      <c r="C57" s="11">
        <v>-2768.75875</v>
      </c>
      <c r="D57" s="11">
        <v>-2768.75875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</row>
    <row r="58" spans="1:9" x14ac:dyDescent="0.25">
      <c r="A58" t="s">
        <v>82</v>
      </c>
      <c r="B58" t="s">
        <v>101</v>
      </c>
      <c r="C58" s="11">
        <v>83066.051349999994</v>
      </c>
      <c r="D58" s="11">
        <v>83066.051349999994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</row>
    <row r="59" spans="1:9" x14ac:dyDescent="0.25">
      <c r="A59" t="s">
        <v>82</v>
      </c>
      <c r="B59" t="s">
        <v>102</v>
      </c>
      <c r="C59" s="11">
        <v>2946059.2900900003</v>
      </c>
      <c r="D59" s="11">
        <v>659859.05659000005</v>
      </c>
      <c r="E59" s="11">
        <v>2286200.2335000001</v>
      </c>
      <c r="F59" s="11">
        <v>0</v>
      </c>
      <c r="G59" s="11">
        <v>0</v>
      </c>
      <c r="H59" s="11">
        <v>0</v>
      </c>
      <c r="I59" s="11">
        <v>0</v>
      </c>
    </row>
    <row r="60" spans="1:9" x14ac:dyDescent="0.25">
      <c r="A60">
        <v>2203</v>
      </c>
      <c r="B60" t="s">
        <v>81</v>
      </c>
      <c r="C60" s="11">
        <v>38849.385689999996</v>
      </c>
      <c r="D60" s="11">
        <v>38795.562229999996</v>
      </c>
      <c r="E60" s="11">
        <v>53.823459999999997</v>
      </c>
      <c r="F60" s="11">
        <v>0</v>
      </c>
      <c r="G60" s="11">
        <v>0</v>
      </c>
      <c r="H60" s="11">
        <v>0</v>
      </c>
      <c r="I60" s="11">
        <v>0</v>
      </c>
    </row>
    <row r="61" spans="1:9" x14ac:dyDescent="0.25">
      <c r="A61">
        <v>2206</v>
      </c>
      <c r="B61" t="s">
        <v>89</v>
      </c>
      <c r="C61" s="11">
        <v>-658.94481000000007</v>
      </c>
      <c r="D61" s="11">
        <v>-658.94481000000007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</row>
    <row r="62" spans="1:9" x14ac:dyDescent="0.25">
      <c r="A62">
        <v>2208</v>
      </c>
      <c r="B62" t="s">
        <v>81</v>
      </c>
      <c r="C62" s="11">
        <v>890.69971999999996</v>
      </c>
      <c r="D62" s="11">
        <v>890.69971999999996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</row>
    <row r="63" spans="1:9" x14ac:dyDescent="0.25">
      <c r="A63">
        <v>2209</v>
      </c>
      <c r="B63" t="s">
        <v>89</v>
      </c>
      <c r="C63" s="11">
        <v>-471.66184999999996</v>
      </c>
      <c r="D63" s="11">
        <v>-417.83839</v>
      </c>
      <c r="E63" s="11">
        <v>-53.823459999999997</v>
      </c>
      <c r="F63" s="11">
        <v>0</v>
      </c>
      <c r="G63" s="11">
        <v>0</v>
      </c>
      <c r="H63" s="11">
        <v>0</v>
      </c>
      <c r="I63" s="11">
        <v>0</v>
      </c>
    </row>
    <row r="64" spans="1:9" x14ac:dyDescent="0.25">
      <c r="A64" t="s">
        <v>82</v>
      </c>
      <c r="B64" t="s">
        <v>103</v>
      </c>
      <c r="C64" s="11">
        <v>38609.478750000002</v>
      </c>
      <c r="D64" s="11">
        <v>38609.478750000002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</row>
    <row r="65" spans="1:9" x14ac:dyDescent="0.25">
      <c r="A65">
        <v>2233</v>
      </c>
      <c r="B65" t="s">
        <v>81</v>
      </c>
      <c r="C65" s="11">
        <v>6382.2337200000002</v>
      </c>
      <c r="D65" s="11">
        <v>6382.2337200000002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</row>
    <row r="66" spans="1:9" x14ac:dyDescent="0.25">
      <c r="A66">
        <v>2236</v>
      </c>
      <c r="B66" t="s">
        <v>89</v>
      </c>
      <c r="C66" s="11">
        <v>-101.69542999999999</v>
      </c>
      <c r="D66" s="11">
        <v>-101.69542999999999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</row>
    <row r="67" spans="1:9" x14ac:dyDescent="0.25">
      <c r="A67">
        <v>2238</v>
      </c>
      <c r="B67" t="s">
        <v>81</v>
      </c>
      <c r="C67" s="11">
        <v>106.13219000000001</v>
      </c>
      <c r="D67" s="11">
        <v>106.13219000000001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</row>
    <row r="68" spans="1:9" x14ac:dyDescent="0.25">
      <c r="A68">
        <v>2239</v>
      </c>
      <c r="B68" t="s">
        <v>89</v>
      </c>
      <c r="C68" s="11">
        <v>-2.8877100000000002</v>
      </c>
      <c r="D68" s="11">
        <v>-2.8877100000000002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</row>
    <row r="69" spans="1:9" x14ac:dyDescent="0.25">
      <c r="A69" t="s">
        <v>82</v>
      </c>
      <c r="B69" t="s">
        <v>104</v>
      </c>
      <c r="C69" s="11">
        <v>6383.7827699999998</v>
      </c>
      <c r="D69" s="11">
        <v>6383.7827699999998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</row>
    <row r="70" spans="1:9" x14ac:dyDescent="0.25">
      <c r="A70" t="s">
        <v>82</v>
      </c>
      <c r="B70" t="s">
        <v>105</v>
      </c>
      <c r="C70" s="11">
        <v>44993.26152</v>
      </c>
      <c r="D70" s="11">
        <v>44993.26152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</row>
    <row r="71" spans="1:9" x14ac:dyDescent="0.25">
      <c r="A71">
        <v>2600</v>
      </c>
      <c r="B71" t="s">
        <v>81</v>
      </c>
      <c r="C71" s="11">
        <v>7420.3643300000003</v>
      </c>
      <c r="D71" s="11">
        <v>7420.3643300000003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</row>
    <row r="72" spans="1:9" x14ac:dyDescent="0.25">
      <c r="A72">
        <v>2607</v>
      </c>
      <c r="B72" t="s">
        <v>81</v>
      </c>
      <c r="C72" s="11">
        <v>252.81258</v>
      </c>
      <c r="D72" s="11">
        <v>252.81258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</row>
    <row r="73" spans="1:9" x14ac:dyDescent="0.25">
      <c r="A73">
        <v>2609</v>
      </c>
      <c r="B73" t="s">
        <v>89</v>
      </c>
      <c r="C73" s="11">
        <v>-351.20090999999996</v>
      </c>
      <c r="D73" s="11">
        <v>-351.20090999999996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</row>
    <row r="74" spans="1:9" x14ac:dyDescent="0.25">
      <c r="A74" t="s">
        <v>82</v>
      </c>
      <c r="B74" t="s">
        <v>106</v>
      </c>
      <c r="C74" s="11">
        <v>7321.9759999999997</v>
      </c>
      <c r="D74" s="11">
        <v>7321.9759999999997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</row>
    <row r="75" spans="1:9" x14ac:dyDescent="0.25">
      <c r="A75">
        <v>2620</v>
      </c>
      <c r="B75" t="s">
        <v>81</v>
      </c>
      <c r="C75" s="11">
        <v>6830.3183799999997</v>
      </c>
      <c r="D75" s="11">
        <v>6830.3183799999997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</row>
    <row r="76" spans="1:9" x14ac:dyDescent="0.25">
      <c r="A76">
        <v>2627</v>
      </c>
      <c r="B76" t="s">
        <v>81</v>
      </c>
      <c r="C76" s="11">
        <v>4.0675699999999999</v>
      </c>
      <c r="D76" s="11">
        <v>4.0675699999999999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</row>
    <row r="77" spans="1:9" x14ac:dyDescent="0.25">
      <c r="A77">
        <v>2629</v>
      </c>
      <c r="B77" t="s">
        <v>89</v>
      </c>
      <c r="C77" s="11">
        <v>-184.76508999999999</v>
      </c>
      <c r="D77" s="11">
        <v>-184.76508999999999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</row>
    <row r="78" spans="1:9" x14ac:dyDescent="0.25">
      <c r="A78" t="s">
        <v>82</v>
      </c>
      <c r="B78" t="s">
        <v>107</v>
      </c>
      <c r="C78" s="11">
        <v>6649.62086</v>
      </c>
      <c r="D78" s="11">
        <v>6649.62086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</row>
    <row r="79" spans="1:9" x14ac:dyDescent="0.25">
      <c r="A79" t="s">
        <v>82</v>
      </c>
      <c r="B79" t="s">
        <v>108</v>
      </c>
      <c r="C79" s="11">
        <v>13971.59686</v>
      </c>
      <c r="D79" s="11">
        <v>13971.59686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</row>
    <row r="80" spans="1:9" x14ac:dyDescent="0.25">
      <c r="A80">
        <v>2809</v>
      </c>
      <c r="B80" t="s">
        <v>81</v>
      </c>
      <c r="C80" s="11">
        <v>786.41214000000002</v>
      </c>
      <c r="D80" s="11">
        <v>0</v>
      </c>
      <c r="E80" s="11">
        <v>786.41214000000002</v>
      </c>
      <c r="F80" s="11">
        <v>0</v>
      </c>
      <c r="G80" s="11">
        <v>0</v>
      </c>
      <c r="H80" s="11">
        <v>0</v>
      </c>
      <c r="I80" s="11">
        <v>0</v>
      </c>
    </row>
    <row r="81" spans="1:9" x14ac:dyDescent="0.25">
      <c r="A81" t="s">
        <v>82</v>
      </c>
      <c r="B81" t="s">
        <v>109</v>
      </c>
      <c r="C81" s="11">
        <v>786.41214000000002</v>
      </c>
      <c r="D81" s="11">
        <v>0</v>
      </c>
      <c r="E81" s="11">
        <v>786.41214000000002</v>
      </c>
      <c r="F81" s="11">
        <v>0</v>
      </c>
      <c r="G81" s="11">
        <v>0</v>
      </c>
      <c r="H81" s="11">
        <v>0</v>
      </c>
      <c r="I81" s="11">
        <v>0</v>
      </c>
    </row>
    <row r="82" spans="1:9" x14ac:dyDescent="0.25">
      <c r="A82">
        <v>2890</v>
      </c>
      <c r="B82" t="s">
        <v>89</v>
      </c>
      <c r="C82" s="11">
        <v>-30.092359999999999</v>
      </c>
      <c r="D82" s="11">
        <v>0</v>
      </c>
      <c r="E82" s="11">
        <v>-30.092359999999999</v>
      </c>
      <c r="F82" s="11">
        <v>0</v>
      </c>
      <c r="G82" s="11">
        <v>0</v>
      </c>
      <c r="H82" s="11">
        <v>0</v>
      </c>
      <c r="I82" s="11">
        <v>0</v>
      </c>
    </row>
    <row r="83" spans="1:9" x14ac:dyDescent="0.25">
      <c r="A83" t="s">
        <v>82</v>
      </c>
      <c r="B83" t="s">
        <v>264</v>
      </c>
      <c r="C83" s="11">
        <v>-30.092359999999999</v>
      </c>
      <c r="D83" s="11">
        <v>0</v>
      </c>
      <c r="E83" s="11">
        <v>-30.092359999999999</v>
      </c>
      <c r="F83" s="11">
        <v>0</v>
      </c>
      <c r="G83" s="11">
        <v>0</v>
      </c>
      <c r="H83" s="11">
        <v>0</v>
      </c>
      <c r="I83" s="11">
        <v>0</v>
      </c>
    </row>
    <row r="84" spans="1:9" x14ac:dyDescent="0.25">
      <c r="A84" t="s">
        <v>82</v>
      </c>
      <c r="B84" t="s">
        <v>110</v>
      </c>
      <c r="C84" s="11">
        <v>756.31978000000004</v>
      </c>
      <c r="D84" s="11">
        <v>0</v>
      </c>
      <c r="E84" s="11">
        <v>756.31978000000004</v>
      </c>
      <c r="F84" s="11">
        <v>0</v>
      </c>
      <c r="G84" s="11">
        <v>0</v>
      </c>
      <c r="H84" s="11">
        <v>0</v>
      </c>
      <c r="I84" s="11">
        <v>0</v>
      </c>
    </row>
    <row r="85" spans="1:9" x14ac:dyDescent="0.25">
      <c r="A85">
        <v>2920</v>
      </c>
      <c r="B85" t="s">
        <v>81</v>
      </c>
      <c r="C85" s="11">
        <v>0.20777999999999999</v>
      </c>
      <c r="D85" s="11">
        <v>0.20777999999999999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</row>
    <row r="86" spans="1:9" x14ac:dyDescent="0.25">
      <c r="A86">
        <v>2924</v>
      </c>
      <c r="B86" t="s">
        <v>81</v>
      </c>
      <c r="C86" s="11">
        <v>11333.365169999999</v>
      </c>
      <c r="D86" s="11">
        <v>10948.962089999999</v>
      </c>
      <c r="E86" s="11">
        <v>384.40307999999999</v>
      </c>
      <c r="F86" s="11">
        <v>0</v>
      </c>
      <c r="G86" s="11">
        <v>0</v>
      </c>
      <c r="H86" s="11">
        <v>0</v>
      </c>
      <c r="I86" s="11">
        <v>0</v>
      </c>
    </row>
    <row r="87" spans="1:9" x14ac:dyDescent="0.25">
      <c r="A87" t="s">
        <v>82</v>
      </c>
      <c r="B87" t="s">
        <v>111</v>
      </c>
      <c r="C87" s="11">
        <v>11333.57295</v>
      </c>
      <c r="D87" s="11">
        <v>10949.16987</v>
      </c>
      <c r="E87" s="11">
        <v>384.40307999999999</v>
      </c>
      <c r="F87" s="11">
        <v>0</v>
      </c>
      <c r="G87" s="11">
        <v>0</v>
      </c>
      <c r="H87" s="11">
        <v>0</v>
      </c>
      <c r="I87" s="11">
        <v>0</v>
      </c>
    </row>
    <row r="88" spans="1:9" x14ac:dyDescent="0.25">
      <c r="A88" t="s">
        <v>82</v>
      </c>
      <c r="B88" t="s">
        <v>112</v>
      </c>
      <c r="C88" s="11">
        <v>11333.57295</v>
      </c>
      <c r="D88" s="11">
        <v>10949.16987</v>
      </c>
      <c r="E88" s="11">
        <v>384.40307999999999</v>
      </c>
      <c r="F88" s="11">
        <v>0</v>
      </c>
      <c r="G88" s="11">
        <v>0</v>
      </c>
      <c r="H88" s="11">
        <v>0</v>
      </c>
      <c r="I88" s="11">
        <v>0</v>
      </c>
    </row>
    <row r="89" spans="1:9" x14ac:dyDescent="0.25">
      <c r="A89" t="s">
        <v>82</v>
      </c>
      <c r="B89" t="s">
        <v>113</v>
      </c>
      <c r="C89" s="11">
        <v>3017114.0411999999</v>
      </c>
      <c r="D89" s="11">
        <v>729773.08484000002</v>
      </c>
      <c r="E89" s="11">
        <v>2287340.9563600002</v>
      </c>
      <c r="F89" s="11">
        <v>0</v>
      </c>
      <c r="G89" s="11">
        <v>0</v>
      </c>
      <c r="H89" s="11">
        <v>0</v>
      </c>
      <c r="I89" s="11">
        <v>0</v>
      </c>
    </row>
    <row r="90" spans="1:9" x14ac:dyDescent="0.25">
      <c r="A90">
        <v>3043</v>
      </c>
      <c r="B90" t="s">
        <v>81</v>
      </c>
      <c r="C90" s="11">
        <v>493.11806000000001</v>
      </c>
      <c r="D90" s="11">
        <v>493.11806000000001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</row>
    <row r="91" spans="1:9" x14ac:dyDescent="0.25">
      <c r="A91" t="s">
        <v>82</v>
      </c>
      <c r="B91" t="s">
        <v>114</v>
      </c>
      <c r="C91" s="11">
        <v>493.11806000000001</v>
      </c>
      <c r="D91" s="11">
        <v>493.11806000000001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</row>
    <row r="92" spans="1:9" x14ac:dyDescent="0.25">
      <c r="A92" t="s">
        <v>82</v>
      </c>
      <c r="B92" t="s">
        <v>115</v>
      </c>
      <c r="C92" s="11">
        <v>493.11806000000001</v>
      </c>
      <c r="D92" s="11">
        <v>493.11806000000001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</row>
    <row r="93" spans="1:9" x14ac:dyDescent="0.25">
      <c r="A93">
        <v>3103</v>
      </c>
      <c r="B93" t="s">
        <v>81</v>
      </c>
      <c r="C93" s="11">
        <v>784</v>
      </c>
      <c r="D93" s="11">
        <v>784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</row>
    <row r="94" spans="1:9" x14ac:dyDescent="0.25">
      <c r="A94">
        <v>3107</v>
      </c>
      <c r="B94" t="s">
        <v>89</v>
      </c>
      <c r="C94" s="11">
        <v>-784</v>
      </c>
      <c r="D94" s="11">
        <v>-784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</row>
    <row r="95" spans="1:9" x14ac:dyDescent="0.25">
      <c r="A95" t="s">
        <v>82</v>
      </c>
      <c r="B95" t="s">
        <v>116</v>
      </c>
      <c r="C95" s="11">
        <v>0</v>
      </c>
      <c r="D95" s="11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</row>
    <row r="96" spans="1:9" x14ac:dyDescent="0.25">
      <c r="A96" t="s">
        <v>82</v>
      </c>
      <c r="B96" t="s">
        <v>117</v>
      </c>
      <c r="C96" s="11">
        <v>0</v>
      </c>
      <c r="D96" s="11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</row>
    <row r="97" spans="1:9" x14ac:dyDescent="0.25">
      <c r="A97">
        <v>3402</v>
      </c>
      <c r="B97" t="s">
        <v>81</v>
      </c>
      <c r="C97" s="11">
        <v>265.25815999999998</v>
      </c>
      <c r="D97" s="11">
        <v>265.25815999999998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</row>
    <row r="98" spans="1:9" x14ac:dyDescent="0.25">
      <c r="A98" t="s">
        <v>82</v>
      </c>
      <c r="B98" t="s">
        <v>118</v>
      </c>
      <c r="C98" s="11">
        <v>265.25815999999998</v>
      </c>
      <c r="D98" s="11">
        <v>265.25815999999998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</row>
    <row r="99" spans="1:9" x14ac:dyDescent="0.25">
      <c r="A99" t="s">
        <v>82</v>
      </c>
      <c r="B99" t="s">
        <v>119</v>
      </c>
      <c r="C99" s="11">
        <v>265.25815999999998</v>
      </c>
      <c r="D99" s="11">
        <v>265.25815999999998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</row>
    <row r="100" spans="1:9" x14ac:dyDescent="0.25">
      <c r="A100">
        <v>3500</v>
      </c>
      <c r="B100" t="s">
        <v>81</v>
      </c>
      <c r="C100" s="11">
        <v>5725.9755300000006</v>
      </c>
      <c r="D100" s="11">
        <v>5725.9755300000006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</row>
    <row r="101" spans="1:9" x14ac:dyDescent="0.25">
      <c r="A101" t="s">
        <v>82</v>
      </c>
      <c r="B101" t="s">
        <v>120</v>
      </c>
      <c r="C101" s="11">
        <v>5725.9755300000006</v>
      </c>
      <c r="D101" s="11">
        <v>5725.9755300000006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</row>
    <row r="102" spans="1:9" x14ac:dyDescent="0.25">
      <c r="A102">
        <v>3510</v>
      </c>
      <c r="B102" t="s">
        <v>81</v>
      </c>
      <c r="C102" s="11">
        <v>823.71170999999993</v>
      </c>
      <c r="D102" s="11">
        <v>823.71170999999993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</row>
    <row r="103" spans="1:9" x14ac:dyDescent="0.25">
      <c r="A103">
        <v>3519</v>
      </c>
      <c r="B103" t="s">
        <v>81</v>
      </c>
      <c r="C103" s="11">
        <v>16894.581409999999</v>
      </c>
      <c r="D103" s="11">
        <v>16894.581409999999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</row>
    <row r="104" spans="1:9" x14ac:dyDescent="0.25">
      <c r="A104" t="s">
        <v>82</v>
      </c>
      <c r="B104" t="s">
        <v>121</v>
      </c>
      <c r="C104" s="11">
        <v>17718.293120000002</v>
      </c>
      <c r="D104" s="11">
        <v>17718.293120000002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</row>
    <row r="105" spans="1:9" x14ac:dyDescent="0.25">
      <c r="A105">
        <v>3520</v>
      </c>
      <c r="B105" t="s">
        <v>81</v>
      </c>
      <c r="C105" s="11">
        <v>2.9049999999999999E-2</v>
      </c>
      <c r="D105" s="11">
        <v>2.9049999999999999E-2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</row>
    <row r="106" spans="1:9" x14ac:dyDescent="0.25">
      <c r="A106">
        <v>3521</v>
      </c>
      <c r="B106" t="s">
        <v>81</v>
      </c>
      <c r="C106" s="11">
        <v>284.54734000000002</v>
      </c>
      <c r="D106" s="11">
        <v>284.54734000000002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</row>
    <row r="107" spans="1:9" x14ac:dyDescent="0.25">
      <c r="A107">
        <v>3522</v>
      </c>
      <c r="B107" t="s">
        <v>81</v>
      </c>
      <c r="C107" s="11">
        <v>6.1856899999999992</v>
      </c>
      <c r="D107" s="11">
        <v>6.1856899999999992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</row>
    <row r="108" spans="1:9" x14ac:dyDescent="0.25">
      <c r="A108" t="s">
        <v>82</v>
      </c>
      <c r="B108" t="s">
        <v>122</v>
      </c>
      <c r="C108" s="11">
        <v>290.76208000000003</v>
      </c>
      <c r="D108" s="11">
        <v>290.76208000000003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</row>
    <row r="109" spans="1:9" x14ac:dyDescent="0.25">
      <c r="A109">
        <v>3542</v>
      </c>
      <c r="B109" t="s">
        <v>81</v>
      </c>
      <c r="C109" s="11">
        <v>93.855589999999992</v>
      </c>
      <c r="D109" s="11">
        <v>93.855589999999992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</row>
    <row r="110" spans="1:9" x14ac:dyDescent="0.25">
      <c r="A110">
        <v>3548</v>
      </c>
      <c r="B110" t="s">
        <v>81</v>
      </c>
      <c r="C110" s="11">
        <v>1555.1483899999998</v>
      </c>
      <c r="D110" s="11">
        <v>1555.1483899999998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</row>
    <row r="111" spans="1:9" x14ac:dyDescent="0.25">
      <c r="A111" t="s">
        <v>82</v>
      </c>
      <c r="B111" t="s">
        <v>123</v>
      </c>
      <c r="C111" s="11">
        <v>1649.00398</v>
      </c>
      <c r="D111" s="11">
        <v>1649.00398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</row>
    <row r="112" spans="1:9" x14ac:dyDescent="0.25">
      <c r="A112">
        <v>3550</v>
      </c>
      <c r="B112" t="s">
        <v>81</v>
      </c>
      <c r="C112" s="11">
        <v>12.45</v>
      </c>
      <c r="D112" s="11">
        <v>12.45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</row>
    <row r="113" spans="1:9" x14ac:dyDescent="0.25">
      <c r="A113">
        <v>3559</v>
      </c>
      <c r="B113" t="s">
        <v>81</v>
      </c>
      <c r="C113" s="11">
        <v>2.9176899999999999</v>
      </c>
      <c r="D113" s="11">
        <v>2.9176899999999999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</row>
    <row r="114" spans="1:9" x14ac:dyDescent="0.25">
      <c r="A114" t="s">
        <v>82</v>
      </c>
      <c r="B114" t="s">
        <v>124</v>
      </c>
      <c r="C114" s="11">
        <v>15.36769</v>
      </c>
      <c r="D114" s="11">
        <v>15.36769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</row>
    <row r="115" spans="1:9" x14ac:dyDescent="0.25">
      <c r="A115">
        <v>3570</v>
      </c>
      <c r="B115" t="s">
        <v>81</v>
      </c>
      <c r="C115" s="11">
        <v>106.50175</v>
      </c>
      <c r="D115" s="11">
        <v>106.40175000000001</v>
      </c>
      <c r="E115" s="11">
        <v>0</v>
      </c>
      <c r="F115" s="11">
        <v>0</v>
      </c>
      <c r="G115" s="11">
        <v>0.1</v>
      </c>
      <c r="H115" s="11">
        <v>0</v>
      </c>
      <c r="I115" s="11">
        <v>0</v>
      </c>
    </row>
    <row r="116" spans="1:9" x14ac:dyDescent="0.25">
      <c r="A116">
        <v>3578</v>
      </c>
      <c r="B116" t="s">
        <v>81</v>
      </c>
      <c r="C116" s="11">
        <v>3792.3430099999996</v>
      </c>
      <c r="D116" s="11">
        <v>3792.3430099999996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</row>
    <row r="117" spans="1:9" x14ac:dyDescent="0.25">
      <c r="A117" t="s">
        <v>82</v>
      </c>
      <c r="B117" t="s">
        <v>125</v>
      </c>
      <c r="C117" s="11">
        <v>3898.84476</v>
      </c>
      <c r="D117" s="11">
        <v>3898.7447599999996</v>
      </c>
      <c r="E117" s="11">
        <v>0</v>
      </c>
      <c r="F117" s="11">
        <v>0</v>
      </c>
      <c r="G117" s="11">
        <v>0.1</v>
      </c>
      <c r="H117" s="11">
        <v>0</v>
      </c>
      <c r="I117" s="11">
        <v>0</v>
      </c>
    </row>
    <row r="118" spans="1:9" x14ac:dyDescent="0.25">
      <c r="A118">
        <v>3590</v>
      </c>
      <c r="B118" t="s">
        <v>89</v>
      </c>
      <c r="C118" s="11">
        <v>-1673.7269699999999</v>
      </c>
      <c r="D118" s="11">
        <v>-1673.7269699999999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</row>
    <row r="119" spans="1:9" x14ac:dyDescent="0.25">
      <c r="A119">
        <v>3599</v>
      </c>
      <c r="B119" t="s">
        <v>89</v>
      </c>
      <c r="C119" s="11">
        <v>-2486.3823399999997</v>
      </c>
      <c r="D119" s="11">
        <v>-2486.2823399999997</v>
      </c>
      <c r="E119" s="11">
        <v>0</v>
      </c>
      <c r="F119" s="11">
        <v>0</v>
      </c>
      <c r="G119" s="11">
        <v>-0.1</v>
      </c>
      <c r="H119" s="11">
        <v>0</v>
      </c>
      <c r="I119" s="11">
        <v>0</v>
      </c>
    </row>
    <row r="120" spans="1:9" x14ac:dyDescent="0.25">
      <c r="A120" t="s">
        <v>82</v>
      </c>
      <c r="B120" t="s">
        <v>126</v>
      </c>
      <c r="C120" s="11">
        <v>-4160.1093099999998</v>
      </c>
      <c r="D120" s="11">
        <v>-4160.0093100000004</v>
      </c>
      <c r="E120" s="11">
        <v>0</v>
      </c>
      <c r="F120" s="11">
        <v>0</v>
      </c>
      <c r="G120" s="11">
        <v>-0.1</v>
      </c>
      <c r="H120" s="11">
        <v>0</v>
      </c>
      <c r="I120" s="11">
        <v>0</v>
      </c>
    </row>
    <row r="121" spans="1:9" x14ac:dyDescent="0.25">
      <c r="A121" t="s">
        <v>82</v>
      </c>
      <c r="B121" t="s">
        <v>127</v>
      </c>
      <c r="C121" s="11">
        <v>25138.137850000003</v>
      </c>
      <c r="D121" s="11">
        <v>25138.137850000003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</row>
    <row r="122" spans="1:9" x14ac:dyDescent="0.25">
      <c r="A122">
        <v>3739</v>
      </c>
      <c r="B122" t="s">
        <v>81</v>
      </c>
      <c r="C122" s="11">
        <v>764.08181999999999</v>
      </c>
      <c r="D122" s="11">
        <v>86.98245</v>
      </c>
      <c r="E122" s="11">
        <v>677.09937000000002</v>
      </c>
      <c r="F122" s="11">
        <v>0</v>
      </c>
      <c r="G122" s="11">
        <v>0</v>
      </c>
      <c r="H122" s="11">
        <v>0</v>
      </c>
      <c r="I122" s="11">
        <v>0</v>
      </c>
    </row>
    <row r="123" spans="1:9" x14ac:dyDescent="0.25">
      <c r="A123" t="s">
        <v>82</v>
      </c>
      <c r="B123" t="s">
        <v>128</v>
      </c>
      <c r="C123" s="11">
        <v>764.08181999999999</v>
      </c>
      <c r="D123" s="11">
        <v>86.98245</v>
      </c>
      <c r="E123" s="11">
        <v>677.09937000000002</v>
      </c>
      <c r="F123" s="11">
        <v>0</v>
      </c>
      <c r="G123" s="11">
        <v>0</v>
      </c>
      <c r="H123" s="11">
        <v>0</v>
      </c>
      <c r="I123" s="11">
        <v>0</v>
      </c>
    </row>
    <row r="124" spans="1:9" x14ac:dyDescent="0.25">
      <c r="A124" t="s">
        <v>82</v>
      </c>
      <c r="B124" t="s">
        <v>129</v>
      </c>
      <c r="C124" s="11">
        <v>764.08181999999999</v>
      </c>
      <c r="D124" s="11">
        <v>86.98245</v>
      </c>
      <c r="E124" s="11">
        <v>677.09937000000002</v>
      </c>
      <c r="F124" s="11">
        <v>0</v>
      </c>
      <c r="G124" s="11">
        <v>0</v>
      </c>
      <c r="H124" s="11">
        <v>0</v>
      </c>
      <c r="I124" s="11">
        <v>0</v>
      </c>
    </row>
    <row r="125" spans="1:9" x14ac:dyDescent="0.25">
      <c r="A125">
        <v>3800</v>
      </c>
      <c r="B125" t="s">
        <v>81</v>
      </c>
      <c r="C125" s="11">
        <v>5072528.7937099999</v>
      </c>
      <c r="D125" s="11">
        <v>0</v>
      </c>
      <c r="E125" s="11">
        <v>5069975.3805</v>
      </c>
      <c r="F125" s="11">
        <v>2553.4132100000002</v>
      </c>
      <c r="G125" s="11">
        <v>0</v>
      </c>
      <c r="H125" s="11">
        <v>0</v>
      </c>
      <c r="I125" s="11">
        <v>0</v>
      </c>
    </row>
    <row r="126" spans="1:9" x14ac:dyDescent="0.25">
      <c r="A126">
        <v>3801</v>
      </c>
      <c r="B126" t="s">
        <v>89</v>
      </c>
      <c r="C126" s="11">
        <v>-5072528.7937099999</v>
      </c>
      <c r="D126" s="11">
        <v>-5072528.7937099999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</row>
    <row r="127" spans="1:9" x14ac:dyDescent="0.25">
      <c r="A127" t="s">
        <v>82</v>
      </c>
      <c r="B127" t="s">
        <v>130</v>
      </c>
      <c r="C127" s="11">
        <v>0</v>
      </c>
      <c r="D127" s="11">
        <v>-5072528.7937099999</v>
      </c>
      <c r="E127" s="11">
        <v>5069975.3805</v>
      </c>
      <c r="F127" s="11">
        <v>2553.4132100000002</v>
      </c>
      <c r="G127" s="11">
        <v>0</v>
      </c>
      <c r="H127" s="11">
        <v>0</v>
      </c>
      <c r="I127" s="11">
        <v>0</v>
      </c>
    </row>
    <row r="128" spans="1:9" x14ac:dyDescent="0.25">
      <c r="A128" t="s">
        <v>82</v>
      </c>
      <c r="B128" t="s">
        <v>131</v>
      </c>
      <c r="C128" s="11">
        <v>0</v>
      </c>
      <c r="D128" s="11">
        <v>-5072528.7937099999</v>
      </c>
      <c r="E128" s="11">
        <v>5069975.3805</v>
      </c>
      <c r="F128" s="11">
        <v>2553.4132100000002</v>
      </c>
      <c r="G128" s="11">
        <v>0</v>
      </c>
      <c r="H128" s="11">
        <v>0</v>
      </c>
      <c r="I128" s="11">
        <v>0</v>
      </c>
    </row>
    <row r="129" spans="1:9" x14ac:dyDescent="0.25">
      <c r="A129" t="s">
        <v>82</v>
      </c>
      <c r="B129" t="s">
        <v>132</v>
      </c>
      <c r="C129" s="11">
        <v>26660.595890000001</v>
      </c>
      <c r="D129" s="11">
        <v>-5046545.2971899994</v>
      </c>
      <c r="E129" s="11">
        <v>5070652.4798699999</v>
      </c>
      <c r="F129" s="11">
        <v>2553.4132100000002</v>
      </c>
      <c r="G129" s="11">
        <v>0</v>
      </c>
      <c r="H129" s="11">
        <v>0</v>
      </c>
      <c r="I129" s="11">
        <v>0</v>
      </c>
    </row>
    <row r="130" spans="1:9" x14ac:dyDescent="0.25">
      <c r="A130">
        <v>4300</v>
      </c>
      <c r="B130" t="s">
        <v>81</v>
      </c>
      <c r="C130" s="11">
        <v>5635.9984000000004</v>
      </c>
      <c r="D130" s="11">
        <v>5635.9984000000004</v>
      </c>
      <c r="E130" s="11">
        <v>0</v>
      </c>
      <c r="F130" s="11">
        <v>0</v>
      </c>
      <c r="G130" s="11">
        <v>0</v>
      </c>
      <c r="H130" s="11">
        <v>0</v>
      </c>
      <c r="I130" s="11">
        <v>0</v>
      </c>
    </row>
    <row r="131" spans="1:9" x14ac:dyDescent="0.25">
      <c r="A131">
        <v>4309</v>
      </c>
      <c r="B131" t="s">
        <v>89</v>
      </c>
      <c r="C131" s="11">
        <v>-3291.9337099999998</v>
      </c>
      <c r="D131" s="11">
        <v>-3291.9337099999998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</row>
    <row r="132" spans="1:9" x14ac:dyDescent="0.25">
      <c r="A132" t="s">
        <v>82</v>
      </c>
      <c r="B132" t="s">
        <v>133</v>
      </c>
      <c r="C132" s="11">
        <v>2344.0646900000002</v>
      </c>
      <c r="D132" s="11">
        <v>2344.0646900000002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</row>
    <row r="133" spans="1:9" x14ac:dyDescent="0.25">
      <c r="A133">
        <v>4310</v>
      </c>
      <c r="B133" t="s">
        <v>81</v>
      </c>
      <c r="C133" s="11">
        <v>1291.0236499999999</v>
      </c>
      <c r="D133" s="11">
        <v>1291.0236499999999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</row>
    <row r="134" spans="1:9" x14ac:dyDescent="0.25">
      <c r="A134" t="s">
        <v>82</v>
      </c>
      <c r="B134" t="s">
        <v>134</v>
      </c>
      <c r="C134" s="11">
        <v>1291.0236499999999</v>
      </c>
      <c r="D134" s="11">
        <v>1291.0236499999999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</row>
    <row r="135" spans="1:9" x14ac:dyDescent="0.25">
      <c r="A135" t="s">
        <v>82</v>
      </c>
      <c r="B135" t="s">
        <v>135</v>
      </c>
      <c r="C135" s="11">
        <v>3635.0883399999998</v>
      </c>
      <c r="D135" s="11">
        <v>3635.0883399999998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</row>
    <row r="136" spans="1:9" x14ac:dyDescent="0.25">
      <c r="A136">
        <v>4400</v>
      </c>
      <c r="B136" t="s">
        <v>81</v>
      </c>
      <c r="C136" s="11">
        <v>54665.4692</v>
      </c>
      <c r="D136" s="11">
        <v>54665.4692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</row>
    <row r="137" spans="1:9" x14ac:dyDescent="0.25">
      <c r="A137">
        <v>4409</v>
      </c>
      <c r="B137" t="s">
        <v>89</v>
      </c>
      <c r="C137" s="11">
        <v>-25948.738160000001</v>
      </c>
      <c r="D137" s="11">
        <v>-25948.738160000001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</row>
    <row r="138" spans="1:9" x14ac:dyDescent="0.25">
      <c r="A138" t="s">
        <v>82</v>
      </c>
      <c r="B138" t="s">
        <v>136</v>
      </c>
      <c r="C138" s="11">
        <v>28716.731039999999</v>
      </c>
      <c r="D138" s="11">
        <v>28716.731039999999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</row>
    <row r="139" spans="1:9" x14ac:dyDescent="0.25">
      <c r="A139">
        <v>4410</v>
      </c>
      <c r="B139" t="s">
        <v>81</v>
      </c>
      <c r="C139" s="11">
        <v>282019.59999999998</v>
      </c>
      <c r="D139" s="11">
        <v>282019.59999999998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</row>
    <row r="140" spans="1:9" x14ac:dyDescent="0.25">
      <c r="A140" t="s">
        <v>82</v>
      </c>
      <c r="B140" t="s">
        <v>137</v>
      </c>
      <c r="C140" s="11">
        <v>282019.59999999998</v>
      </c>
      <c r="D140" s="11">
        <v>282019.59999999998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</row>
    <row r="141" spans="1:9" x14ac:dyDescent="0.25">
      <c r="A141">
        <v>4430</v>
      </c>
      <c r="B141" t="s">
        <v>81</v>
      </c>
      <c r="C141" s="11">
        <v>427.39840000000004</v>
      </c>
      <c r="D141" s="11">
        <v>427.39840000000004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</row>
    <row r="142" spans="1:9" x14ac:dyDescent="0.25">
      <c r="A142" t="s">
        <v>82</v>
      </c>
      <c r="B142" t="s">
        <v>138</v>
      </c>
      <c r="C142" s="11">
        <v>427.39840000000004</v>
      </c>
      <c r="D142" s="11">
        <v>427.39840000000004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</row>
    <row r="143" spans="1:9" x14ac:dyDescent="0.25">
      <c r="A143" t="s">
        <v>82</v>
      </c>
      <c r="B143" t="s">
        <v>139</v>
      </c>
      <c r="C143" s="11">
        <v>311163.72944000002</v>
      </c>
      <c r="D143" s="11">
        <v>311163.72944000002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</row>
    <row r="144" spans="1:9" x14ac:dyDescent="0.25">
      <c r="A144">
        <v>4500</v>
      </c>
      <c r="B144" t="s">
        <v>81</v>
      </c>
      <c r="C144" s="11">
        <v>10690.912769999999</v>
      </c>
      <c r="D144" s="11">
        <v>10690.912769999999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</row>
    <row r="145" spans="1:9" x14ac:dyDescent="0.25">
      <c r="A145">
        <v>4509</v>
      </c>
      <c r="B145" t="s">
        <v>89</v>
      </c>
      <c r="C145" s="11">
        <v>-7269.8943600000002</v>
      </c>
      <c r="D145" s="11">
        <v>-7269.8943600000002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</row>
    <row r="146" spans="1:9" x14ac:dyDescent="0.25">
      <c r="A146" t="s">
        <v>82</v>
      </c>
      <c r="B146" t="s">
        <v>140</v>
      </c>
      <c r="C146" s="11">
        <v>3421.0184100000001</v>
      </c>
      <c r="D146" s="11">
        <v>3421.0184100000001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</row>
    <row r="147" spans="1:9" x14ac:dyDescent="0.25">
      <c r="A147">
        <v>4530</v>
      </c>
      <c r="B147" t="s">
        <v>81</v>
      </c>
      <c r="C147" s="11">
        <v>10.140169999999999</v>
      </c>
      <c r="D147" s="11">
        <v>10.140169999999999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</row>
    <row r="148" spans="1:9" x14ac:dyDescent="0.25">
      <c r="A148" t="s">
        <v>82</v>
      </c>
      <c r="B148" t="s">
        <v>141</v>
      </c>
      <c r="C148" s="11">
        <v>10.140169999999999</v>
      </c>
      <c r="D148" s="11">
        <v>10.140169999999999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</row>
    <row r="149" spans="1:9" x14ac:dyDescent="0.25">
      <c r="A149" t="s">
        <v>82</v>
      </c>
      <c r="B149" t="s">
        <v>142</v>
      </c>
      <c r="C149" s="11">
        <v>3431.1585800000003</v>
      </c>
      <c r="D149" s="11">
        <v>3431.1585800000003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</row>
    <row r="150" spans="1:9" x14ac:dyDescent="0.25">
      <c r="A150" t="s">
        <v>82</v>
      </c>
      <c r="B150" t="s">
        <v>143</v>
      </c>
      <c r="C150" s="11">
        <v>318229.97636000003</v>
      </c>
      <c r="D150" s="11">
        <v>318229.97636000003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</row>
    <row r="151" spans="1:9" x14ac:dyDescent="0.25">
      <c r="A151" t="s">
        <v>144</v>
      </c>
      <c r="B151" t="s">
        <v>145</v>
      </c>
      <c r="C151" s="11">
        <v>3892163.16512</v>
      </c>
      <c r="D151" s="11">
        <v>-3571598.9507600004</v>
      </c>
      <c r="E151" s="11">
        <v>7460952.0132600004</v>
      </c>
      <c r="F151" s="11">
        <v>2768.82969</v>
      </c>
      <c r="G151" s="11">
        <v>0</v>
      </c>
      <c r="H151" s="11">
        <v>0</v>
      </c>
      <c r="I151" s="11">
        <v>41.272930000000002</v>
      </c>
    </row>
    <row r="152" spans="1:9" x14ac:dyDescent="0.25">
      <c r="A152">
        <v>1911</v>
      </c>
      <c r="B152" t="s">
        <v>89</v>
      </c>
      <c r="C152" s="11">
        <v>16.626000000000001</v>
      </c>
      <c r="D152" s="11">
        <v>16.626000000000001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</row>
    <row r="153" spans="1:9" x14ac:dyDescent="0.25">
      <c r="A153" t="s">
        <v>82</v>
      </c>
      <c r="B153" t="s">
        <v>278</v>
      </c>
      <c r="C153" s="11">
        <v>16.626000000000001</v>
      </c>
      <c r="D153" s="11">
        <v>16.626000000000001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</row>
    <row r="154" spans="1:9" x14ac:dyDescent="0.25">
      <c r="A154" t="s">
        <v>82</v>
      </c>
      <c r="B154" t="s">
        <v>279</v>
      </c>
      <c r="C154" s="11">
        <v>16.626000000000001</v>
      </c>
      <c r="D154" s="11">
        <v>16.626000000000001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</row>
    <row r="155" spans="1:9" x14ac:dyDescent="0.25">
      <c r="A155" t="s">
        <v>82</v>
      </c>
      <c r="B155" t="s">
        <v>98</v>
      </c>
      <c r="C155" s="11">
        <v>16.626000000000001</v>
      </c>
      <c r="D155" s="11">
        <v>16.626000000000001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</row>
    <row r="156" spans="1:9" x14ac:dyDescent="0.25">
      <c r="A156">
        <v>2600</v>
      </c>
      <c r="B156" t="s">
        <v>89</v>
      </c>
      <c r="C156" s="11">
        <v>172264.65178000001</v>
      </c>
      <c r="D156" s="11">
        <v>120297.40037</v>
      </c>
      <c r="E156" s="11">
        <v>46635.776290000002</v>
      </c>
      <c r="F156" s="11">
        <v>114.27852</v>
      </c>
      <c r="G156" s="11">
        <v>4245.2781399999994</v>
      </c>
      <c r="H156" s="11">
        <v>971.91845999999998</v>
      </c>
      <c r="I156" s="11">
        <v>0</v>
      </c>
    </row>
    <row r="157" spans="1:9" x14ac:dyDescent="0.25">
      <c r="A157">
        <v>2601</v>
      </c>
      <c r="B157" t="s">
        <v>89</v>
      </c>
      <c r="C157" s="11">
        <v>219.04292000000001</v>
      </c>
      <c r="D157" s="11">
        <v>219.04292000000001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</row>
    <row r="158" spans="1:9" x14ac:dyDescent="0.25">
      <c r="A158">
        <v>2602</v>
      </c>
      <c r="B158" t="s">
        <v>89</v>
      </c>
      <c r="C158" s="11">
        <v>4951.1694500000003</v>
      </c>
      <c r="D158" s="11">
        <v>4951.1694500000003</v>
      </c>
      <c r="E158" s="11">
        <v>0</v>
      </c>
      <c r="F158" s="11">
        <v>0</v>
      </c>
      <c r="G158" s="11">
        <v>0</v>
      </c>
      <c r="H158" s="11">
        <v>0</v>
      </c>
      <c r="I158" s="11">
        <v>0</v>
      </c>
    </row>
    <row r="159" spans="1:9" x14ac:dyDescent="0.25">
      <c r="A159">
        <v>2604</v>
      </c>
      <c r="B159" t="s">
        <v>89</v>
      </c>
      <c r="C159" s="11">
        <v>251.54692</v>
      </c>
      <c r="D159" s="11">
        <v>251.54692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</row>
    <row r="160" spans="1:9" x14ac:dyDescent="0.25">
      <c r="A160">
        <v>2605</v>
      </c>
      <c r="B160" t="s">
        <v>89</v>
      </c>
      <c r="C160" s="11">
        <v>1092.04187</v>
      </c>
      <c r="D160" s="11">
        <v>1089.9771000000001</v>
      </c>
      <c r="E160" s="11">
        <v>2.0647699999999998</v>
      </c>
      <c r="F160" s="11">
        <v>0</v>
      </c>
      <c r="G160" s="11">
        <v>0</v>
      </c>
      <c r="H160" s="11">
        <v>0</v>
      </c>
      <c r="I160" s="11">
        <v>0</v>
      </c>
    </row>
    <row r="161" spans="1:9" x14ac:dyDescent="0.25">
      <c r="A161">
        <v>2608</v>
      </c>
      <c r="B161" t="s">
        <v>89</v>
      </c>
      <c r="C161" s="11">
        <v>9.3214400000000008</v>
      </c>
      <c r="D161" s="11">
        <v>9.3214400000000008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</row>
    <row r="162" spans="1:9" x14ac:dyDescent="0.25">
      <c r="A162" t="s">
        <v>82</v>
      </c>
      <c r="B162" t="s">
        <v>106</v>
      </c>
      <c r="C162" s="11">
        <v>178787.77437999999</v>
      </c>
      <c r="D162" s="11">
        <v>126818.45820000001</v>
      </c>
      <c r="E162" s="11">
        <v>46637.841059999999</v>
      </c>
      <c r="F162" s="11">
        <v>114.27852</v>
      </c>
      <c r="G162" s="11">
        <v>4245.2781399999994</v>
      </c>
      <c r="H162" s="11">
        <v>971.91845999999998</v>
      </c>
      <c r="I162" s="11">
        <v>0</v>
      </c>
    </row>
    <row r="163" spans="1:9" x14ac:dyDescent="0.25">
      <c r="A163">
        <v>2610</v>
      </c>
      <c r="B163" t="s">
        <v>89</v>
      </c>
      <c r="C163" s="11">
        <v>1237833.2686300001</v>
      </c>
      <c r="D163" s="11">
        <v>148430.70921</v>
      </c>
      <c r="E163" s="11">
        <v>331708.86898000003</v>
      </c>
      <c r="F163" s="11">
        <v>0</v>
      </c>
      <c r="G163" s="11">
        <v>0</v>
      </c>
      <c r="H163" s="11">
        <v>757693.69044000003</v>
      </c>
      <c r="I163" s="11">
        <v>0</v>
      </c>
    </row>
    <row r="164" spans="1:9" x14ac:dyDescent="0.25">
      <c r="A164">
        <v>2616</v>
      </c>
      <c r="B164" t="s">
        <v>81</v>
      </c>
      <c r="C164" s="11">
        <v>-7.0151899999999996</v>
      </c>
      <c r="D164" s="11">
        <v>-6.1897900000000003</v>
      </c>
      <c r="E164" s="11">
        <v>0</v>
      </c>
      <c r="F164" s="11">
        <v>0</v>
      </c>
      <c r="G164" s="11">
        <v>0</v>
      </c>
      <c r="H164" s="11">
        <v>-0.82540000000000002</v>
      </c>
      <c r="I164" s="11">
        <v>0</v>
      </c>
    </row>
    <row r="165" spans="1:9" x14ac:dyDescent="0.25">
      <c r="A165">
        <v>2616</v>
      </c>
      <c r="B165" t="s">
        <v>89</v>
      </c>
      <c r="C165" s="11">
        <v>7.6519999999999991E-2</v>
      </c>
      <c r="D165" s="11">
        <v>0</v>
      </c>
      <c r="E165" s="11">
        <v>0</v>
      </c>
      <c r="F165" s="11">
        <v>0</v>
      </c>
      <c r="G165" s="11">
        <v>0</v>
      </c>
      <c r="H165" s="11">
        <v>7.6519999999999991E-2</v>
      </c>
      <c r="I165" s="11">
        <v>0</v>
      </c>
    </row>
    <row r="166" spans="1:9" x14ac:dyDescent="0.25">
      <c r="A166">
        <v>2618</v>
      </c>
      <c r="B166" t="s">
        <v>89</v>
      </c>
      <c r="C166" s="11">
        <v>34749.827109999998</v>
      </c>
      <c r="D166" s="11">
        <v>722.90127000000007</v>
      </c>
      <c r="E166" s="11">
        <v>1320.0642700000001</v>
      </c>
      <c r="F166" s="11">
        <v>0</v>
      </c>
      <c r="G166" s="11">
        <v>0</v>
      </c>
      <c r="H166" s="11">
        <v>32706.861570000001</v>
      </c>
      <c r="I166" s="11">
        <v>0</v>
      </c>
    </row>
    <row r="167" spans="1:9" x14ac:dyDescent="0.25">
      <c r="A167" t="s">
        <v>82</v>
      </c>
      <c r="B167" t="s">
        <v>146</v>
      </c>
      <c r="C167" s="11">
        <v>1272576.15707</v>
      </c>
      <c r="D167" s="11">
        <v>149147.42069</v>
      </c>
      <c r="E167" s="11">
        <v>333028.93325</v>
      </c>
      <c r="F167" s="11">
        <v>0</v>
      </c>
      <c r="G167" s="11">
        <v>0</v>
      </c>
      <c r="H167" s="11">
        <v>790399.80313000001</v>
      </c>
      <c r="I167" s="11">
        <v>0</v>
      </c>
    </row>
    <row r="168" spans="1:9" x14ac:dyDescent="0.25">
      <c r="A168">
        <v>2620</v>
      </c>
      <c r="B168" t="s">
        <v>89</v>
      </c>
      <c r="C168" s="11">
        <v>152400.80059</v>
      </c>
      <c r="D168" s="11">
        <v>77499.983260000008</v>
      </c>
      <c r="E168" s="11">
        <v>74577.95061</v>
      </c>
      <c r="F168" s="11">
        <v>8.3852099999999989</v>
      </c>
      <c r="G168" s="11">
        <v>195.80179000000001</v>
      </c>
      <c r="H168" s="11">
        <v>118.67972</v>
      </c>
      <c r="I168" s="11">
        <v>0</v>
      </c>
    </row>
    <row r="169" spans="1:9" x14ac:dyDescent="0.25">
      <c r="A169">
        <v>2628</v>
      </c>
      <c r="B169" t="s">
        <v>89</v>
      </c>
      <c r="C169" s="11">
        <v>208.07482000000002</v>
      </c>
      <c r="D169" s="11">
        <v>33.936730000000004</v>
      </c>
      <c r="E169" s="11">
        <v>174.13215</v>
      </c>
      <c r="F169" s="11">
        <v>0</v>
      </c>
      <c r="G169" s="11">
        <v>0</v>
      </c>
      <c r="H169" s="11">
        <v>5.94E-3</v>
      </c>
      <c r="I169" s="11">
        <v>0</v>
      </c>
    </row>
    <row r="170" spans="1:9" x14ac:dyDescent="0.25">
      <c r="A170" t="s">
        <v>82</v>
      </c>
      <c r="B170" t="s">
        <v>107</v>
      </c>
      <c r="C170" s="11">
        <v>152608.87541000001</v>
      </c>
      <c r="D170" s="11">
        <v>77533.919989999995</v>
      </c>
      <c r="E170" s="11">
        <v>74752.082760000005</v>
      </c>
      <c r="F170" s="11">
        <v>8.3852099999999989</v>
      </c>
      <c r="G170" s="11">
        <v>195.80179000000001</v>
      </c>
      <c r="H170" s="11">
        <v>118.68566</v>
      </c>
      <c r="I170" s="11">
        <v>0</v>
      </c>
    </row>
    <row r="171" spans="1:9" x14ac:dyDescent="0.25">
      <c r="A171">
        <v>2630</v>
      </c>
      <c r="B171" t="s">
        <v>89</v>
      </c>
      <c r="C171" s="11">
        <v>1528308.5584400001</v>
      </c>
      <c r="D171" s="11">
        <v>542669.17038999998</v>
      </c>
      <c r="E171" s="11">
        <v>984435.48048999999</v>
      </c>
      <c r="F171" s="11">
        <v>0</v>
      </c>
      <c r="G171" s="11">
        <v>574.00099999999998</v>
      </c>
      <c r="H171" s="11">
        <v>629.90656000000001</v>
      </c>
      <c r="I171" s="11">
        <v>0</v>
      </c>
    </row>
    <row r="172" spans="1:9" x14ac:dyDescent="0.25">
      <c r="A172">
        <v>2636</v>
      </c>
      <c r="B172" t="s">
        <v>81</v>
      </c>
      <c r="C172" s="11">
        <v>-377.39278000000002</v>
      </c>
      <c r="D172" s="11">
        <v>-265.38574</v>
      </c>
      <c r="E172" s="11">
        <v>-111.7535</v>
      </c>
      <c r="F172" s="11">
        <v>0</v>
      </c>
      <c r="G172" s="11">
        <v>-0.11448999999999999</v>
      </c>
      <c r="H172" s="11">
        <v>-0.13905000000000001</v>
      </c>
      <c r="I172" s="11">
        <v>0</v>
      </c>
    </row>
    <row r="173" spans="1:9" x14ac:dyDescent="0.25">
      <c r="A173">
        <v>2636</v>
      </c>
      <c r="B173" t="s">
        <v>89</v>
      </c>
      <c r="C173" s="11">
        <v>1.3297999999999999</v>
      </c>
      <c r="D173" s="11">
        <v>0.99160000000000004</v>
      </c>
      <c r="E173" s="11">
        <v>0.3382</v>
      </c>
      <c r="F173" s="11">
        <v>0</v>
      </c>
      <c r="G173" s="11">
        <v>0</v>
      </c>
      <c r="H173" s="11">
        <v>0</v>
      </c>
      <c r="I173" s="11">
        <v>0</v>
      </c>
    </row>
    <row r="174" spans="1:9" x14ac:dyDescent="0.25">
      <c r="A174">
        <v>2638</v>
      </c>
      <c r="B174" t="s">
        <v>89</v>
      </c>
      <c r="C174" s="11">
        <v>18807.930629999999</v>
      </c>
      <c r="D174" s="11">
        <v>10577.894179999999</v>
      </c>
      <c r="E174" s="11">
        <v>8219.6897399999998</v>
      </c>
      <c r="F174" s="11">
        <v>0</v>
      </c>
      <c r="G174" s="11">
        <v>4.7469799999999998</v>
      </c>
      <c r="H174" s="11">
        <v>5.5997299999999992</v>
      </c>
      <c r="I174" s="11">
        <v>0</v>
      </c>
    </row>
    <row r="175" spans="1:9" x14ac:dyDescent="0.25">
      <c r="A175" t="s">
        <v>82</v>
      </c>
      <c r="B175" t="s">
        <v>147</v>
      </c>
      <c r="C175" s="11">
        <v>1546740.42609</v>
      </c>
      <c r="D175" s="11">
        <v>552982.67042999994</v>
      </c>
      <c r="E175" s="11">
        <v>992543.75492999994</v>
      </c>
      <c r="F175" s="11">
        <v>0</v>
      </c>
      <c r="G175" s="11">
        <v>578.63348999999994</v>
      </c>
      <c r="H175" s="11">
        <v>635.36724000000004</v>
      </c>
      <c r="I175" s="11">
        <v>0</v>
      </c>
    </row>
    <row r="176" spans="1:9" x14ac:dyDescent="0.25">
      <c r="A176">
        <v>2650</v>
      </c>
      <c r="B176" t="s">
        <v>89</v>
      </c>
      <c r="C176" s="11">
        <v>53875.518790000002</v>
      </c>
      <c r="D176" s="11">
        <v>53848.666990000005</v>
      </c>
      <c r="E176" s="11">
        <v>26.851800000000001</v>
      </c>
      <c r="F176" s="11">
        <v>0</v>
      </c>
      <c r="G176" s="11">
        <v>0</v>
      </c>
      <c r="H176" s="11">
        <v>0</v>
      </c>
      <c r="I176" s="11">
        <v>0</v>
      </c>
    </row>
    <row r="177" spans="1:9" x14ac:dyDescent="0.25">
      <c r="A177">
        <v>2651</v>
      </c>
      <c r="B177" t="s">
        <v>89</v>
      </c>
      <c r="C177" s="11">
        <v>8656.7128400000001</v>
      </c>
      <c r="D177" s="11">
        <v>7051.4</v>
      </c>
      <c r="E177" s="11">
        <v>1605.3128400000001</v>
      </c>
      <c r="F177" s="11">
        <v>0</v>
      </c>
      <c r="G177" s="11">
        <v>0</v>
      </c>
      <c r="H177" s="11">
        <v>0</v>
      </c>
      <c r="I177" s="11">
        <v>0</v>
      </c>
    </row>
    <row r="178" spans="1:9" x14ac:dyDescent="0.25">
      <c r="A178">
        <v>2655</v>
      </c>
      <c r="B178" t="s">
        <v>89</v>
      </c>
      <c r="C178" s="11">
        <v>0.21271000000000001</v>
      </c>
      <c r="D178" s="11">
        <v>0.21271000000000001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</row>
    <row r="179" spans="1:9" x14ac:dyDescent="0.25">
      <c r="A179">
        <v>2656</v>
      </c>
      <c r="B179" t="s">
        <v>81</v>
      </c>
      <c r="C179" s="11">
        <v>-0.55923999999999996</v>
      </c>
      <c r="D179" s="11">
        <v>-0.55923999999999996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</row>
    <row r="180" spans="1:9" x14ac:dyDescent="0.25">
      <c r="A180">
        <v>2658</v>
      </c>
      <c r="B180" t="s">
        <v>89</v>
      </c>
      <c r="C180" s="11">
        <v>95.313210000000012</v>
      </c>
      <c r="D180" s="11">
        <v>91.010429999999999</v>
      </c>
      <c r="E180" s="11">
        <v>4.3027799999999994</v>
      </c>
      <c r="F180" s="11">
        <v>0</v>
      </c>
      <c r="G180" s="11">
        <v>0</v>
      </c>
      <c r="H180" s="11">
        <v>0</v>
      </c>
      <c r="I180" s="11">
        <v>0</v>
      </c>
    </row>
    <row r="181" spans="1:9" x14ac:dyDescent="0.25">
      <c r="A181" t="s">
        <v>82</v>
      </c>
      <c r="B181" t="s">
        <v>148</v>
      </c>
      <c r="C181" s="11">
        <v>62627.19831</v>
      </c>
      <c r="D181" s="11">
        <v>60990.730889999999</v>
      </c>
      <c r="E181" s="11">
        <v>1636.4674199999999</v>
      </c>
      <c r="F181" s="11">
        <v>0</v>
      </c>
      <c r="G181" s="11">
        <v>0</v>
      </c>
      <c r="H181" s="11">
        <v>0</v>
      </c>
      <c r="I181" s="11">
        <v>0</v>
      </c>
    </row>
    <row r="182" spans="1:9" x14ac:dyDescent="0.25">
      <c r="A182" t="s">
        <v>82</v>
      </c>
      <c r="B182" t="s">
        <v>108</v>
      </c>
      <c r="C182" s="11">
        <v>3213340.4312600004</v>
      </c>
      <c r="D182" s="11">
        <v>967473.20020000008</v>
      </c>
      <c r="E182" s="11">
        <v>1448599.0794200001</v>
      </c>
      <c r="F182" s="11">
        <v>122.66373</v>
      </c>
      <c r="G182" s="11">
        <v>5019.71342</v>
      </c>
      <c r="H182" s="11">
        <v>792125.77448999998</v>
      </c>
      <c r="I182" s="11">
        <v>0</v>
      </c>
    </row>
    <row r="183" spans="1:9" x14ac:dyDescent="0.25">
      <c r="A183">
        <v>2900</v>
      </c>
      <c r="B183" t="s">
        <v>89</v>
      </c>
      <c r="C183" s="11">
        <v>14845.707109999999</v>
      </c>
      <c r="D183" s="11">
        <v>8627.3695700000007</v>
      </c>
      <c r="E183" s="11">
        <v>6111.79504</v>
      </c>
      <c r="F183" s="11">
        <v>106.5425</v>
      </c>
      <c r="G183" s="11">
        <v>0</v>
      </c>
      <c r="H183" s="11">
        <v>0</v>
      </c>
      <c r="I183" s="11">
        <v>0</v>
      </c>
    </row>
    <row r="184" spans="1:9" x14ac:dyDescent="0.25">
      <c r="A184">
        <v>2902</v>
      </c>
      <c r="B184" t="s">
        <v>89</v>
      </c>
      <c r="C184" s="11">
        <v>1150.67452</v>
      </c>
      <c r="D184" s="11">
        <v>1150.67452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</row>
    <row r="185" spans="1:9" x14ac:dyDescent="0.25">
      <c r="A185">
        <v>2903</v>
      </c>
      <c r="B185" t="s">
        <v>89</v>
      </c>
      <c r="C185" s="11">
        <v>1688.8439799999999</v>
      </c>
      <c r="D185" s="11">
        <v>1513.0081</v>
      </c>
      <c r="E185" s="11">
        <v>143.31504999999999</v>
      </c>
      <c r="F185" s="11">
        <v>3.3399999999999997E-3</v>
      </c>
      <c r="G185" s="11">
        <v>17.848040000000001</v>
      </c>
      <c r="H185" s="11">
        <v>14.669450000000001</v>
      </c>
      <c r="I185" s="11">
        <v>0</v>
      </c>
    </row>
    <row r="186" spans="1:9" x14ac:dyDescent="0.25">
      <c r="A186">
        <v>2909</v>
      </c>
      <c r="B186" t="s">
        <v>89</v>
      </c>
      <c r="C186" s="11">
        <v>875.70063000000005</v>
      </c>
      <c r="D186" s="11">
        <v>778.76529000000005</v>
      </c>
      <c r="E186" s="11">
        <v>96.679640000000006</v>
      </c>
      <c r="F186" s="11">
        <v>0.25569999999999998</v>
      </c>
      <c r="G186" s="11">
        <v>0</v>
      </c>
      <c r="H186" s="11">
        <v>0</v>
      </c>
      <c r="I186" s="11">
        <v>0</v>
      </c>
    </row>
    <row r="187" spans="1:9" x14ac:dyDescent="0.25">
      <c r="A187" t="s">
        <v>82</v>
      </c>
      <c r="B187" t="s">
        <v>149</v>
      </c>
      <c r="C187" s="11">
        <v>18560.926239999997</v>
      </c>
      <c r="D187" s="11">
        <v>12069.81748</v>
      </c>
      <c r="E187" s="11">
        <v>6351.7897300000004</v>
      </c>
      <c r="F187" s="11">
        <v>106.80153999999999</v>
      </c>
      <c r="G187" s="11">
        <v>17.848040000000001</v>
      </c>
      <c r="H187" s="11">
        <v>14.669450000000001</v>
      </c>
      <c r="I187" s="11">
        <v>0</v>
      </c>
    </row>
    <row r="188" spans="1:9" x14ac:dyDescent="0.25">
      <c r="A188">
        <v>2920</v>
      </c>
      <c r="B188" t="s">
        <v>89</v>
      </c>
      <c r="C188" s="11">
        <v>12779.04545</v>
      </c>
      <c r="D188" s="11">
        <v>12779.04545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</row>
    <row r="189" spans="1:9" x14ac:dyDescent="0.25">
      <c r="A189">
        <v>2924</v>
      </c>
      <c r="B189" t="s">
        <v>89</v>
      </c>
      <c r="C189" s="11">
        <v>1761.66454</v>
      </c>
      <c r="D189" s="11">
        <v>969.29429000000005</v>
      </c>
      <c r="E189" s="11">
        <v>792.37025000000006</v>
      </c>
      <c r="F189" s="11">
        <v>0</v>
      </c>
      <c r="G189" s="11">
        <v>0</v>
      </c>
      <c r="H189" s="11">
        <v>0</v>
      </c>
      <c r="I189" s="11">
        <v>0</v>
      </c>
    </row>
    <row r="190" spans="1:9" x14ac:dyDescent="0.25">
      <c r="A190" t="s">
        <v>82</v>
      </c>
      <c r="B190" t="s">
        <v>111</v>
      </c>
      <c r="C190" s="11">
        <v>14540.709989999999</v>
      </c>
      <c r="D190" s="11">
        <v>13748.339739999999</v>
      </c>
      <c r="E190" s="11">
        <v>792.37025000000006</v>
      </c>
      <c r="F190" s="11">
        <v>0</v>
      </c>
      <c r="G190" s="11">
        <v>0</v>
      </c>
      <c r="H190" s="11">
        <v>0</v>
      </c>
      <c r="I190" s="11">
        <v>0</v>
      </c>
    </row>
    <row r="191" spans="1:9" x14ac:dyDescent="0.25">
      <c r="A191" t="s">
        <v>82</v>
      </c>
      <c r="B191" t="s">
        <v>112</v>
      </c>
      <c r="C191" s="11">
        <v>33101.636230000004</v>
      </c>
      <c r="D191" s="11">
        <v>25818.157219999997</v>
      </c>
      <c r="E191" s="11">
        <v>7144.1599800000004</v>
      </c>
      <c r="F191" s="11">
        <v>106.80153999999999</v>
      </c>
      <c r="G191" s="11">
        <v>17.848040000000001</v>
      </c>
      <c r="H191" s="11">
        <v>14.669450000000001</v>
      </c>
      <c r="I191" s="11">
        <v>0</v>
      </c>
    </row>
    <row r="192" spans="1:9" x14ac:dyDescent="0.25">
      <c r="A192" t="s">
        <v>82</v>
      </c>
      <c r="B192" t="s">
        <v>113</v>
      </c>
      <c r="C192" s="11">
        <v>3246442.0674899998</v>
      </c>
      <c r="D192" s="11">
        <v>993291.35742000001</v>
      </c>
      <c r="E192" s="11">
        <v>1455743.2394000001</v>
      </c>
      <c r="F192" s="11">
        <v>229.46526999999998</v>
      </c>
      <c r="G192" s="11">
        <v>5037.5614599999999</v>
      </c>
      <c r="H192" s="11">
        <v>792140.44394000003</v>
      </c>
      <c r="I192" s="11">
        <v>0</v>
      </c>
    </row>
    <row r="193" spans="1:9" x14ac:dyDescent="0.25">
      <c r="A193">
        <v>3320</v>
      </c>
      <c r="B193" t="s">
        <v>89</v>
      </c>
      <c r="C193" s="11">
        <v>420.73002000000002</v>
      </c>
      <c r="D193" s="11">
        <v>0</v>
      </c>
      <c r="E193" s="11">
        <v>267.55214000000001</v>
      </c>
      <c r="F193" s="11">
        <v>0</v>
      </c>
      <c r="G193" s="11">
        <v>0</v>
      </c>
      <c r="H193" s="11">
        <v>153.17788000000002</v>
      </c>
      <c r="I193" s="11">
        <v>0</v>
      </c>
    </row>
    <row r="194" spans="1:9" x14ac:dyDescent="0.25">
      <c r="A194">
        <v>3326</v>
      </c>
      <c r="B194" t="s">
        <v>81</v>
      </c>
      <c r="C194" s="11">
        <v>-4.9500000000000002E-2</v>
      </c>
      <c r="D194" s="11">
        <v>0</v>
      </c>
      <c r="E194" s="11">
        <v>-4.9500000000000002E-2</v>
      </c>
      <c r="F194" s="11">
        <v>0</v>
      </c>
      <c r="G194" s="11">
        <v>0</v>
      </c>
      <c r="H194" s="11">
        <v>0</v>
      </c>
      <c r="I194" s="11">
        <v>0</v>
      </c>
    </row>
    <row r="195" spans="1:9" x14ac:dyDescent="0.25">
      <c r="A195">
        <v>3328</v>
      </c>
      <c r="B195" t="s">
        <v>89</v>
      </c>
      <c r="C195" s="11">
        <v>19.162590000000002</v>
      </c>
      <c r="D195" s="11">
        <v>0</v>
      </c>
      <c r="E195" s="11">
        <v>12.92919</v>
      </c>
      <c r="F195" s="11">
        <v>0</v>
      </c>
      <c r="G195" s="11">
        <v>0</v>
      </c>
      <c r="H195" s="11">
        <v>6.2333999999999996</v>
      </c>
      <c r="I195" s="11">
        <v>0</v>
      </c>
    </row>
    <row r="196" spans="1:9" x14ac:dyDescent="0.25">
      <c r="A196" t="s">
        <v>82</v>
      </c>
      <c r="B196" t="s">
        <v>150</v>
      </c>
      <c r="C196" s="11">
        <v>439.84310999999997</v>
      </c>
      <c r="D196" s="11">
        <v>0</v>
      </c>
      <c r="E196" s="11">
        <v>280.43182999999999</v>
      </c>
      <c r="F196" s="11">
        <v>0</v>
      </c>
      <c r="G196" s="11">
        <v>0</v>
      </c>
      <c r="H196" s="11">
        <v>159.41128</v>
      </c>
      <c r="I196" s="11">
        <v>0</v>
      </c>
    </row>
    <row r="197" spans="1:9" x14ac:dyDescent="0.25">
      <c r="A197">
        <v>3353</v>
      </c>
      <c r="B197" t="s">
        <v>89</v>
      </c>
      <c r="C197" s="11">
        <v>1541.7275</v>
      </c>
      <c r="D197" s="11">
        <v>1541.7275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</row>
    <row r="198" spans="1:9" x14ac:dyDescent="0.25">
      <c r="A198" t="s">
        <v>82</v>
      </c>
      <c r="B198" t="s">
        <v>151</v>
      </c>
      <c r="C198" s="11">
        <v>1541.7275</v>
      </c>
      <c r="D198" s="11">
        <v>1541.7275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</row>
    <row r="199" spans="1:9" x14ac:dyDescent="0.25">
      <c r="A199" t="s">
        <v>82</v>
      </c>
      <c r="B199" t="s">
        <v>152</v>
      </c>
      <c r="C199" s="11">
        <v>1981.5706100000002</v>
      </c>
      <c r="D199" s="11">
        <v>1541.7275</v>
      </c>
      <c r="E199" s="11">
        <v>280.43182999999999</v>
      </c>
      <c r="F199" s="11">
        <v>0</v>
      </c>
      <c r="G199" s="11">
        <v>0</v>
      </c>
      <c r="H199" s="11">
        <v>159.41128</v>
      </c>
      <c r="I199" s="11">
        <v>0</v>
      </c>
    </row>
    <row r="200" spans="1:9" x14ac:dyDescent="0.25">
      <c r="A200">
        <v>3600</v>
      </c>
      <c r="B200" t="s">
        <v>89</v>
      </c>
      <c r="C200" s="11">
        <v>767.33317</v>
      </c>
      <c r="D200" s="11">
        <v>767.33317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</row>
    <row r="201" spans="1:9" x14ac:dyDescent="0.25">
      <c r="A201" t="s">
        <v>82</v>
      </c>
      <c r="B201" t="s">
        <v>153</v>
      </c>
      <c r="C201" s="11">
        <v>767.33317</v>
      </c>
      <c r="D201" s="11">
        <v>767.33317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</row>
    <row r="202" spans="1:9" x14ac:dyDescent="0.25">
      <c r="A202">
        <v>3610</v>
      </c>
      <c r="B202" t="s">
        <v>89</v>
      </c>
      <c r="C202" s="11">
        <v>11.76</v>
      </c>
      <c r="D202" s="11">
        <v>11.76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</row>
    <row r="203" spans="1:9" x14ac:dyDescent="0.25">
      <c r="A203" t="s">
        <v>82</v>
      </c>
      <c r="B203" t="s">
        <v>154</v>
      </c>
      <c r="C203" s="11">
        <v>11.76</v>
      </c>
      <c r="D203" s="11">
        <v>11.76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</row>
    <row r="204" spans="1:9" x14ac:dyDescent="0.25">
      <c r="A204">
        <v>3620</v>
      </c>
      <c r="B204" t="s">
        <v>89</v>
      </c>
      <c r="C204" s="11">
        <v>661.37300000000005</v>
      </c>
      <c r="D204" s="11">
        <v>661.37300000000005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</row>
    <row r="205" spans="1:9" x14ac:dyDescent="0.25">
      <c r="A205">
        <v>3622</v>
      </c>
      <c r="B205" t="s">
        <v>89</v>
      </c>
      <c r="C205" s="11">
        <v>2741.0622200000003</v>
      </c>
      <c r="D205" s="11">
        <v>2741.0622200000003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</row>
    <row r="206" spans="1:9" x14ac:dyDescent="0.25">
      <c r="A206" t="s">
        <v>82</v>
      </c>
      <c r="B206" t="s">
        <v>155</v>
      </c>
      <c r="C206" s="11">
        <v>3402.4352200000003</v>
      </c>
      <c r="D206" s="11">
        <v>3402.4352200000003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</row>
    <row r="207" spans="1:9" x14ac:dyDescent="0.25">
      <c r="A207">
        <v>3642</v>
      </c>
      <c r="B207" t="s">
        <v>89</v>
      </c>
      <c r="C207" s="11">
        <v>40000</v>
      </c>
      <c r="D207" s="11">
        <v>40000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</row>
    <row r="208" spans="1:9" x14ac:dyDescent="0.25">
      <c r="A208">
        <v>3648</v>
      </c>
      <c r="B208" t="s">
        <v>89</v>
      </c>
      <c r="C208" s="11">
        <v>5546.6835099999998</v>
      </c>
      <c r="D208" s="11">
        <v>5533.8293899999999</v>
      </c>
      <c r="E208" s="11">
        <v>0</v>
      </c>
      <c r="F208" s="11">
        <v>0</v>
      </c>
      <c r="G208" s="11">
        <v>12.85412</v>
      </c>
      <c r="H208" s="11">
        <v>0</v>
      </c>
      <c r="I208" s="11">
        <v>0</v>
      </c>
    </row>
    <row r="209" spans="1:9" x14ac:dyDescent="0.25">
      <c r="A209" t="s">
        <v>82</v>
      </c>
      <c r="B209" t="s">
        <v>156</v>
      </c>
      <c r="C209" s="11">
        <v>45546.683509999995</v>
      </c>
      <c r="D209" s="11">
        <v>45533.829389999999</v>
      </c>
      <c r="E209" s="11">
        <v>0</v>
      </c>
      <c r="F209" s="11">
        <v>0</v>
      </c>
      <c r="G209" s="11">
        <v>12.85412</v>
      </c>
      <c r="H209" s="11">
        <v>0</v>
      </c>
      <c r="I209" s="11">
        <v>0</v>
      </c>
    </row>
    <row r="210" spans="1:9" x14ac:dyDescent="0.25">
      <c r="A210">
        <v>3653</v>
      </c>
      <c r="B210" t="s">
        <v>89</v>
      </c>
      <c r="C210" s="11">
        <v>32.108159999999998</v>
      </c>
      <c r="D210" s="11">
        <v>32.108159999999998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</row>
    <row r="211" spans="1:9" x14ac:dyDescent="0.25">
      <c r="A211">
        <v>3658</v>
      </c>
      <c r="B211" t="s">
        <v>89</v>
      </c>
      <c r="C211" s="11">
        <v>6394.3287199999995</v>
      </c>
      <c r="D211" s="11">
        <v>6394.3287199999995</v>
      </c>
      <c r="E211" s="11">
        <v>0</v>
      </c>
      <c r="F211" s="11">
        <v>0</v>
      </c>
      <c r="G211" s="11">
        <v>0</v>
      </c>
      <c r="H211" s="11">
        <v>0</v>
      </c>
      <c r="I211" s="11">
        <v>0</v>
      </c>
    </row>
    <row r="212" spans="1:9" x14ac:dyDescent="0.25">
      <c r="A212" t="s">
        <v>82</v>
      </c>
      <c r="B212" t="s">
        <v>157</v>
      </c>
      <c r="C212" s="11">
        <v>6426.4368800000002</v>
      </c>
      <c r="D212" s="11">
        <v>6426.4368800000002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</row>
    <row r="213" spans="1:9" x14ac:dyDescent="0.25">
      <c r="A213">
        <v>3678</v>
      </c>
      <c r="B213" t="s">
        <v>89</v>
      </c>
      <c r="C213" s="11">
        <v>14.856909999999999</v>
      </c>
      <c r="D213" s="11">
        <v>14.856909999999999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</row>
    <row r="214" spans="1:9" x14ac:dyDescent="0.25">
      <c r="A214" t="s">
        <v>82</v>
      </c>
      <c r="B214" t="s">
        <v>158</v>
      </c>
      <c r="C214" s="11">
        <v>14.856909999999999</v>
      </c>
      <c r="D214" s="11">
        <v>14.856909999999999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</row>
    <row r="215" spans="1:9" x14ac:dyDescent="0.25">
      <c r="A215">
        <v>3690</v>
      </c>
      <c r="B215" t="s">
        <v>89</v>
      </c>
      <c r="C215" s="11">
        <v>368.07747999999998</v>
      </c>
      <c r="D215" s="11">
        <v>366.12579999999997</v>
      </c>
      <c r="E215" s="11">
        <v>1.9001600000000001</v>
      </c>
      <c r="F215" s="11">
        <v>0</v>
      </c>
      <c r="G215" s="11">
        <v>5.1520000000000003E-2</v>
      </c>
      <c r="H215" s="11">
        <v>0</v>
      </c>
      <c r="I215" s="11">
        <v>0</v>
      </c>
    </row>
    <row r="216" spans="1:9" x14ac:dyDescent="0.25">
      <c r="A216">
        <v>3692</v>
      </c>
      <c r="B216" t="s">
        <v>89</v>
      </c>
      <c r="C216" s="11">
        <v>236.64930999999999</v>
      </c>
      <c r="D216" s="11">
        <v>42.443379999999998</v>
      </c>
      <c r="E216" s="11">
        <v>194.20593</v>
      </c>
      <c r="F216" s="11">
        <v>0</v>
      </c>
      <c r="G216" s="11">
        <v>0</v>
      </c>
      <c r="H216" s="11">
        <v>0</v>
      </c>
      <c r="I216" s="11">
        <v>0</v>
      </c>
    </row>
    <row r="217" spans="1:9" x14ac:dyDescent="0.25">
      <c r="A217" t="s">
        <v>82</v>
      </c>
      <c r="B217" t="s">
        <v>159</v>
      </c>
      <c r="C217" s="11">
        <v>604.72679000000005</v>
      </c>
      <c r="D217" s="11">
        <v>408.56918000000002</v>
      </c>
      <c r="E217" s="11">
        <v>196.10608999999999</v>
      </c>
      <c r="F217" s="11">
        <v>0</v>
      </c>
      <c r="G217" s="11">
        <v>5.1520000000000003E-2</v>
      </c>
      <c r="H217" s="11">
        <v>0</v>
      </c>
      <c r="I217" s="11">
        <v>0</v>
      </c>
    </row>
    <row r="218" spans="1:9" x14ac:dyDescent="0.25">
      <c r="A218" t="s">
        <v>82</v>
      </c>
      <c r="B218" t="s">
        <v>160</v>
      </c>
      <c r="C218" s="11">
        <v>56774.232479999999</v>
      </c>
      <c r="D218" s="11">
        <v>56565.22075</v>
      </c>
      <c r="E218" s="11">
        <v>196.10608999999999</v>
      </c>
      <c r="F218" s="11">
        <v>0</v>
      </c>
      <c r="G218" s="11">
        <v>12.90564</v>
      </c>
      <c r="H218" s="11">
        <v>0</v>
      </c>
      <c r="I218" s="11">
        <v>0</v>
      </c>
    </row>
    <row r="219" spans="1:9" x14ac:dyDescent="0.25">
      <c r="A219">
        <v>3720</v>
      </c>
      <c r="B219" t="s">
        <v>89</v>
      </c>
      <c r="C219" s="11">
        <v>302.25375000000003</v>
      </c>
      <c r="D219" s="11">
        <v>284.32776000000001</v>
      </c>
      <c r="E219" s="11">
        <v>17.925990000000002</v>
      </c>
      <c r="F219" s="11">
        <v>0</v>
      </c>
      <c r="G219" s="11">
        <v>0</v>
      </c>
      <c r="H219" s="11">
        <v>0</v>
      </c>
      <c r="I219" s="11">
        <v>0</v>
      </c>
    </row>
    <row r="220" spans="1:9" x14ac:dyDescent="0.25">
      <c r="A220" t="s">
        <v>82</v>
      </c>
      <c r="B220" t="s">
        <v>161</v>
      </c>
      <c r="C220" s="11">
        <v>302.25375000000003</v>
      </c>
      <c r="D220" s="11">
        <v>284.32776000000001</v>
      </c>
      <c r="E220" s="11">
        <v>17.925990000000002</v>
      </c>
      <c r="F220" s="11">
        <v>0</v>
      </c>
      <c r="G220" s="11">
        <v>0</v>
      </c>
      <c r="H220" s="11">
        <v>0</v>
      </c>
      <c r="I220" s="11">
        <v>0</v>
      </c>
    </row>
    <row r="221" spans="1:9" x14ac:dyDescent="0.25">
      <c r="A221">
        <v>3739</v>
      </c>
      <c r="B221" t="s">
        <v>89</v>
      </c>
      <c r="C221" s="11">
        <v>5117.2834599999996</v>
      </c>
      <c r="D221" s="11">
        <v>5117.2834599999996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</row>
    <row r="222" spans="1:9" x14ac:dyDescent="0.25">
      <c r="A222" t="s">
        <v>82</v>
      </c>
      <c r="B222" t="s">
        <v>128</v>
      </c>
      <c r="C222" s="11">
        <v>5117.2834599999996</v>
      </c>
      <c r="D222" s="11">
        <v>5117.2834599999996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</row>
    <row r="223" spans="1:9" x14ac:dyDescent="0.25">
      <c r="A223" t="s">
        <v>82</v>
      </c>
      <c r="B223" t="s">
        <v>129</v>
      </c>
      <c r="C223" s="11">
        <v>5419.5372100000004</v>
      </c>
      <c r="D223" s="11">
        <v>5401.6112199999998</v>
      </c>
      <c r="E223" s="11">
        <v>17.925990000000002</v>
      </c>
      <c r="F223" s="11">
        <v>0</v>
      </c>
      <c r="G223" s="11">
        <v>0</v>
      </c>
      <c r="H223" s="11">
        <v>0</v>
      </c>
      <c r="I223" s="11">
        <v>0</v>
      </c>
    </row>
    <row r="224" spans="1:9" x14ac:dyDescent="0.25">
      <c r="A224">
        <v>3800</v>
      </c>
      <c r="B224" t="s">
        <v>89</v>
      </c>
      <c r="C224" s="11">
        <v>5214995.0939199999</v>
      </c>
      <c r="D224" s="11">
        <v>0</v>
      </c>
      <c r="E224" s="11">
        <v>5212414.4565399997</v>
      </c>
      <c r="F224" s="11">
        <v>2580.6373799999997</v>
      </c>
      <c r="G224" s="11">
        <v>0</v>
      </c>
      <c r="H224" s="11">
        <v>0</v>
      </c>
      <c r="I224" s="11">
        <v>0</v>
      </c>
    </row>
    <row r="225" spans="1:9" x14ac:dyDescent="0.25">
      <c r="A225">
        <v>3801</v>
      </c>
      <c r="B225" t="s">
        <v>81</v>
      </c>
      <c r="C225" s="11">
        <v>-5214995.0939199999</v>
      </c>
      <c r="D225" s="11">
        <v>-5214995.0939199999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</row>
    <row r="226" spans="1:9" x14ac:dyDescent="0.25">
      <c r="A226" t="s">
        <v>82</v>
      </c>
      <c r="B226" t="s">
        <v>130</v>
      </c>
      <c r="C226" s="11">
        <v>0</v>
      </c>
      <c r="D226" s="11">
        <v>-5214995.0939199999</v>
      </c>
      <c r="E226" s="11">
        <v>5212414.4565399997</v>
      </c>
      <c r="F226" s="11">
        <v>2580.6373799999997</v>
      </c>
      <c r="G226" s="11">
        <v>0</v>
      </c>
      <c r="H226" s="11">
        <v>0</v>
      </c>
      <c r="I226" s="11">
        <v>0</v>
      </c>
    </row>
    <row r="227" spans="1:9" x14ac:dyDescent="0.25">
      <c r="A227" t="s">
        <v>82</v>
      </c>
      <c r="B227" t="s">
        <v>131</v>
      </c>
      <c r="C227" s="11">
        <v>0</v>
      </c>
      <c r="D227" s="11">
        <v>-5214995.0939199999</v>
      </c>
      <c r="E227" s="11">
        <v>5212414.4565399997</v>
      </c>
      <c r="F227" s="11">
        <v>2580.6373799999997</v>
      </c>
      <c r="G227" s="11">
        <v>0</v>
      </c>
      <c r="H227" s="11">
        <v>0</v>
      </c>
      <c r="I227" s="11">
        <v>0</v>
      </c>
    </row>
    <row r="228" spans="1:9" x14ac:dyDescent="0.25">
      <c r="A228" t="s">
        <v>82</v>
      </c>
      <c r="B228" t="s">
        <v>132</v>
      </c>
      <c r="C228" s="11">
        <v>64175.340299999996</v>
      </c>
      <c r="D228" s="11">
        <v>-5151486.5344500002</v>
      </c>
      <c r="E228" s="11">
        <v>5212908.9204500001</v>
      </c>
      <c r="F228" s="11">
        <v>2580.6373799999997</v>
      </c>
      <c r="G228" s="11">
        <v>12.90564</v>
      </c>
      <c r="H228" s="11">
        <v>159.41128</v>
      </c>
      <c r="I228" s="11">
        <v>0</v>
      </c>
    </row>
    <row r="229" spans="1:9" x14ac:dyDescent="0.25">
      <c r="A229" t="s">
        <v>162</v>
      </c>
      <c r="B229" t="s">
        <v>163</v>
      </c>
      <c r="C229" s="11">
        <v>3310634.0337899998</v>
      </c>
      <c r="D229" s="11">
        <v>-4158178.5510300002</v>
      </c>
      <c r="E229" s="11">
        <v>6668652.1598500004</v>
      </c>
      <c r="F229" s="11">
        <v>2810.1026499999998</v>
      </c>
      <c r="G229" s="11">
        <v>5050.4670999999998</v>
      </c>
      <c r="H229" s="11">
        <v>792299.85522000003</v>
      </c>
      <c r="I229" s="11">
        <v>0</v>
      </c>
    </row>
    <row r="230" spans="1:9" x14ac:dyDescent="0.25">
      <c r="A230">
        <v>5000</v>
      </c>
      <c r="B230" t="s">
        <v>89</v>
      </c>
      <c r="C230" s="11">
        <v>500000</v>
      </c>
      <c r="D230" s="11">
        <v>500000</v>
      </c>
      <c r="E230" s="11">
        <v>0</v>
      </c>
      <c r="F230" s="11">
        <v>0</v>
      </c>
      <c r="G230" s="11">
        <v>0</v>
      </c>
      <c r="H230" s="11">
        <v>0</v>
      </c>
      <c r="I230" s="11">
        <v>0</v>
      </c>
    </row>
    <row r="231" spans="1:9" x14ac:dyDescent="0.25">
      <c r="A231" t="s">
        <v>82</v>
      </c>
      <c r="B231" t="s">
        <v>164</v>
      </c>
      <c r="C231" s="11">
        <v>500000</v>
      </c>
      <c r="D231" s="11">
        <v>500000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</row>
    <row r="232" spans="1:9" x14ac:dyDescent="0.25">
      <c r="A232">
        <v>5021</v>
      </c>
      <c r="B232" t="s">
        <v>89</v>
      </c>
      <c r="C232" s="11">
        <v>7782.6296600000005</v>
      </c>
      <c r="D232" s="11">
        <v>7782.6296600000005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</row>
    <row r="233" spans="1:9" x14ac:dyDescent="0.25">
      <c r="A233">
        <v>5022</v>
      </c>
      <c r="B233" t="s">
        <v>89</v>
      </c>
      <c r="C233" s="11">
        <v>26272.8099</v>
      </c>
      <c r="D233" s="11">
        <v>26272.8099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</row>
    <row r="234" spans="1:9" x14ac:dyDescent="0.25">
      <c r="A234" t="s">
        <v>82</v>
      </c>
      <c r="B234" t="s">
        <v>165</v>
      </c>
      <c r="C234" s="11">
        <v>34055.439559999999</v>
      </c>
      <c r="D234" s="11">
        <v>34055.439559999999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</row>
    <row r="235" spans="1:9" x14ac:dyDescent="0.25">
      <c r="A235">
        <v>5030</v>
      </c>
      <c r="B235" t="s">
        <v>89</v>
      </c>
      <c r="C235" s="11">
        <v>1369.13194</v>
      </c>
      <c r="D235" s="11">
        <v>1369.13194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</row>
    <row r="236" spans="1:9" x14ac:dyDescent="0.25">
      <c r="A236">
        <v>5031</v>
      </c>
      <c r="B236" t="s">
        <v>81</v>
      </c>
      <c r="C236" s="11">
        <v>-1426.5807299999999</v>
      </c>
      <c r="D236" s="11">
        <v>-1426.5807299999999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</row>
    <row r="237" spans="1:9" x14ac:dyDescent="0.25">
      <c r="A237" t="s">
        <v>82</v>
      </c>
      <c r="B237" t="s">
        <v>166</v>
      </c>
      <c r="C237" s="11">
        <v>-57.448790000000002</v>
      </c>
      <c r="D237" s="11">
        <v>-57.448790000000002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</row>
    <row r="238" spans="1:9" x14ac:dyDescent="0.25">
      <c r="A238" t="s">
        <v>82</v>
      </c>
      <c r="B238" t="s">
        <v>167</v>
      </c>
      <c r="C238" s="11">
        <v>533997.99077000003</v>
      </c>
      <c r="D238" s="11">
        <v>533997.99077000003</v>
      </c>
      <c r="E238" s="11">
        <v>0</v>
      </c>
      <c r="F238" s="11">
        <v>0</v>
      </c>
      <c r="G238" s="11">
        <v>0</v>
      </c>
      <c r="H238" s="11">
        <v>0</v>
      </c>
      <c r="I238" s="11">
        <v>0</v>
      </c>
    </row>
    <row r="239" spans="1:9" x14ac:dyDescent="0.25">
      <c r="A239">
        <v>5102</v>
      </c>
      <c r="B239" t="s">
        <v>89</v>
      </c>
      <c r="C239" s="11">
        <v>13.733639999999999</v>
      </c>
      <c r="D239" s="11">
        <v>13.733639999999999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</row>
    <row r="240" spans="1:9" x14ac:dyDescent="0.25">
      <c r="A240" t="s">
        <v>82</v>
      </c>
      <c r="B240" t="s">
        <v>168</v>
      </c>
      <c r="C240" s="11">
        <v>13.733639999999999</v>
      </c>
      <c r="D240" s="11">
        <v>13.733639999999999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</row>
    <row r="241" spans="1:9" x14ac:dyDescent="0.25">
      <c r="A241" t="s">
        <v>82</v>
      </c>
      <c r="B241" t="s">
        <v>169</v>
      </c>
      <c r="C241" s="11">
        <v>13.733639999999999</v>
      </c>
      <c r="D241" s="11">
        <v>13.733639999999999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</row>
    <row r="242" spans="1:9" x14ac:dyDescent="0.25">
      <c r="A242">
        <v>5999</v>
      </c>
      <c r="B242" t="s">
        <v>89</v>
      </c>
      <c r="C242" s="11">
        <v>47517.406920000001</v>
      </c>
      <c r="D242" s="11">
        <v>47517.406920000001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</row>
    <row r="243" spans="1:9" x14ac:dyDescent="0.25">
      <c r="A243" t="s">
        <v>82</v>
      </c>
      <c r="B243" t="s">
        <v>170</v>
      </c>
      <c r="C243" s="11">
        <v>47517.406920000001</v>
      </c>
      <c r="D243" s="11">
        <v>47517.406920000001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</row>
    <row r="244" spans="1:9" x14ac:dyDescent="0.25">
      <c r="A244" t="s">
        <v>82</v>
      </c>
      <c r="B244" t="s">
        <v>171</v>
      </c>
      <c r="C244" s="11">
        <v>47517.406920000001</v>
      </c>
      <c r="D244" s="11">
        <v>47517.406920000001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</row>
    <row r="245" spans="1:9" x14ac:dyDescent="0.25">
      <c r="A245" t="s">
        <v>172</v>
      </c>
      <c r="B245" t="s">
        <v>173</v>
      </c>
      <c r="C245" s="11">
        <v>581529.13133</v>
      </c>
      <c r="D245" s="11">
        <v>581529.13133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</row>
    <row r="246" spans="1:9" x14ac:dyDescent="0.25">
      <c r="A246" t="s">
        <v>174</v>
      </c>
      <c r="B246" t="s">
        <v>145</v>
      </c>
      <c r="C246" s="11">
        <v>3892163.16512</v>
      </c>
      <c r="D246" s="11">
        <v>-3576649.4197</v>
      </c>
      <c r="E246" s="11">
        <v>6668652.1598500004</v>
      </c>
      <c r="F246" s="11">
        <v>2810.1026499999998</v>
      </c>
      <c r="G246" s="11">
        <v>5050.4670999999998</v>
      </c>
      <c r="H246" s="11">
        <v>792299.85522000003</v>
      </c>
      <c r="I246" s="11">
        <v>0</v>
      </c>
    </row>
    <row r="247" spans="1:9" x14ac:dyDescent="0.25">
      <c r="A247">
        <v>6010</v>
      </c>
      <c r="B247" t="s">
        <v>89</v>
      </c>
      <c r="C247" s="11">
        <v>3944.60619</v>
      </c>
      <c r="D247" s="11">
        <v>3944.60619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</row>
    <row r="248" spans="1:9" x14ac:dyDescent="0.25">
      <c r="A248">
        <v>6013</v>
      </c>
      <c r="B248" t="s">
        <v>89</v>
      </c>
      <c r="C248" s="11">
        <v>6779.3728700000001</v>
      </c>
      <c r="D248" s="11">
        <v>6779.3728700000001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</row>
    <row r="249" spans="1:9" x14ac:dyDescent="0.25">
      <c r="A249">
        <v>6014</v>
      </c>
      <c r="B249" t="s">
        <v>89</v>
      </c>
      <c r="C249" s="11">
        <v>1159.91372</v>
      </c>
      <c r="D249" s="11">
        <v>1159.91372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</row>
    <row r="250" spans="1:9" x14ac:dyDescent="0.25">
      <c r="A250" t="s">
        <v>82</v>
      </c>
      <c r="B250" t="s">
        <v>175</v>
      </c>
      <c r="C250" s="11">
        <v>11883.89278</v>
      </c>
      <c r="D250" s="11">
        <v>11883.89278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</row>
    <row r="251" spans="1:9" x14ac:dyDescent="0.25">
      <c r="A251">
        <v>6020</v>
      </c>
      <c r="B251" t="s">
        <v>89</v>
      </c>
      <c r="C251" s="11">
        <v>1074.0548600000002</v>
      </c>
      <c r="D251" s="11">
        <v>1074.0548600000002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</row>
    <row r="252" spans="1:9" x14ac:dyDescent="0.25">
      <c r="A252">
        <v>6025</v>
      </c>
      <c r="B252" t="s">
        <v>89</v>
      </c>
      <c r="C252" s="11">
        <v>187244.43813999998</v>
      </c>
      <c r="D252" s="11">
        <v>187244.43813999998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</row>
    <row r="253" spans="1:9" x14ac:dyDescent="0.25">
      <c r="A253">
        <v>6026</v>
      </c>
      <c r="B253" t="s">
        <v>89</v>
      </c>
      <c r="C253" s="11">
        <v>164.60935999999998</v>
      </c>
      <c r="D253" s="11">
        <v>164.60935999999998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</row>
    <row r="254" spans="1:9" x14ac:dyDescent="0.25">
      <c r="A254">
        <v>6027</v>
      </c>
      <c r="B254" t="s">
        <v>89</v>
      </c>
      <c r="C254" s="11">
        <v>4903.4323199999999</v>
      </c>
      <c r="D254" s="11">
        <v>4903.4323199999999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</row>
    <row r="255" spans="1:9" x14ac:dyDescent="0.25">
      <c r="A255" t="s">
        <v>82</v>
      </c>
      <c r="B255" t="s">
        <v>176</v>
      </c>
      <c r="C255" s="11">
        <v>193386.53468000001</v>
      </c>
      <c r="D255" s="11">
        <v>193386.53468000001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</row>
    <row r="256" spans="1:9" x14ac:dyDescent="0.25">
      <c r="A256">
        <v>6050</v>
      </c>
      <c r="B256" t="s">
        <v>89</v>
      </c>
      <c r="C256" s="11">
        <v>670.23979000000008</v>
      </c>
      <c r="D256" s="11">
        <v>670.23979000000008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</row>
    <row r="257" spans="1:9" x14ac:dyDescent="0.25">
      <c r="A257">
        <v>6052</v>
      </c>
      <c r="B257" t="s">
        <v>89</v>
      </c>
      <c r="C257" s="11">
        <v>4042.3408399999998</v>
      </c>
      <c r="D257" s="11">
        <v>4042.3408399999998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</row>
    <row r="258" spans="1:9" x14ac:dyDescent="0.25">
      <c r="A258">
        <v>6055</v>
      </c>
      <c r="B258" t="s">
        <v>89</v>
      </c>
      <c r="C258" s="11">
        <v>424.08143000000001</v>
      </c>
      <c r="D258" s="11">
        <v>424.08143000000001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</row>
    <row r="259" spans="1:9" x14ac:dyDescent="0.25">
      <c r="A259" t="s">
        <v>82</v>
      </c>
      <c r="B259" t="s">
        <v>177</v>
      </c>
      <c r="C259" s="11">
        <v>5136.6620599999997</v>
      </c>
      <c r="D259" s="11">
        <v>5136.6620599999997</v>
      </c>
      <c r="E259" s="11">
        <v>0</v>
      </c>
      <c r="F259" s="11">
        <v>0</v>
      </c>
      <c r="G259" s="11">
        <v>0</v>
      </c>
      <c r="H259" s="11">
        <v>0</v>
      </c>
      <c r="I259" s="11">
        <v>0</v>
      </c>
    </row>
    <row r="260" spans="1:9" x14ac:dyDescent="0.25">
      <c r="A260" t="s">
        <v>82</v>
      </c>
      <c r="B260" t="s">
        <v>178</v>
      </c>
      <c r="C260" s="11">
        <v>210407.08952000001</v>
      </c>
      <c r="D260" s="11">
        <v>210407.08952000001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</row>
    <row r="261" spans="1:9" x14ac:dyDescent="0.25">
      <c r="A261">
        <v>6121</v>
      </c>
      <c r="B261" t="s">
        <v>89</v>
      </c>
      <c r="C261" s="11">
        <v>9912.3973100000003</v>
      </c>
      <c r="D261" s="11">
        <v>9912.3973100000003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</row>
    <row r="262" spans="1:9" x14ac:dyDescent="0.25">
      <c r="A262">
        <v>6128</v>
      </c>
      <c r="B262" t="s">
        <v>89</v>
      </c>
      <c r="C262" s="11">
        <v>5919.38825</v>
      </c>
      <c r="D262" s="11">
        <v>5919.38825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</row>
    <row r="263" spans="1:9" x14ac:dyDescent="0.25">
      <c r="A263" t="s">
        <v>82</v>
      </c>
      <c r="B263" t="s">
        <v>179</v>
      </c>
      <c r="C263" s="11">
        <v>15831.78556</v>
      </c>
      <c r="D263" s="11">
        <v>15831.78556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</row>
    <row r="264" spans="1:9" x14ac:dyDescent="0.25">
      <c r="A264" t="s">
        <v>82</v>
      </c>
      <c r="B264" t="s">
        <v>180</v>
      </c>
      <c r="C264" s="11">
        <v>15831.78556</v>
      </c>
      <c r="D264" s="11">
        <v>15831.78556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</row>
    <row r="265" spans="1:9" x14ac:dyDescent="0.25">
      <c r="A265">
        <v>6204</v>
      </c>
      <c r="B265" t="s">
        <v>81</v>
      </c>
      <c r="C265" s="11">
        <v>-12237.58473</v>
      </c>
      <c r="D265" s="11">
        <v>-12237.58473</v>
      </c>
      <c r="E265" s="11">
        <v>0</v>
      </c>
      <c r="F265" s="11">
        <v>0</v>
      </c>
      <c r="G265" s="11">
        <v>0</v>
      </c>
      <c r="H265" s="11">
        <v>0</v>
      </c>
      <c r="I265" s="11">
        <v>0</v>
      </c>
    </row>
    <row r="266" spans="1:9" x14ac:dyDescent="0.25">
      <c r="A266">
        <v>6206</v>
      </c>
      <c r="B266" t="s">
        <v>81</v>
      </c>
      <c r="C266" s="11">
        <v>-265.2</v>
      </c>
      <c r="D266" s="11">
        <v>-265.2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</row>
    <row r="267" spans="1:9" x14ac:dyDescent="0.25">
      <c r="A267">
        <v>6208</v>
      </c>
      <c r="B267" t="s">
        <v>81</v>
      </c>
      <c r="C267" s="11">
        <v>-677.65081999999995</v>
      </c>
      <c r="D267" s="11">
        <v>-677.65081999999995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</row>
    <row r="268" spans="1:9" x14ac:dyDescent="0.25">
      <c r="A268" t="s">
        <v>82</v>
      </c>
      <c r="B268" t="s">
        <v>181</v>
      </c>
      <c r="C268" s="11">
        <v>-13180.43555</v>
      </c>
      <c r="D268" s="11">
        <v>-13180.43555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</row>
    <row r="269" spans="1:9" x14ac:dyDescent="0.25">
      <c r="A269">
        <v>6214</v>
      </c>
      <c r="B269" t="s">
        <v>81</v>
      </c>
      <c r="C269" s="11">
        <v>-29.56926</v>
      </c>
      <c r="D269" s="11">
        <v>-29.56926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</row>
    <row r="270" spans="1:9" x14ac:dyDescent="0.25">
      <c r="A270">
        <v>6214</v>
      </c>
      <c r="B270" t="s">
        <v>89</v>
      </c>
      <c r="C270" s="11">
        <v>12559.52133</v>
      </c>
      <c r="D270" s="11">
        <v>12559.52133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</row>
    <row r="271" spans="1:9" x14ac:dyDescent="0.25">
      <c r="A271">
        <v>6216</v>
      </c>
      <c r="B271" t="s">
        <v>89</v>
      </c>
      <c r="C271" s="11">
        <v>41.106000000000002</v>
      </c>
      <c r="D271" s="11">
        <v>41.106000000000002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</row>
    <row r="272" spans="1:9" x14ac:dyDescent="0.25">
      <c r="A272">
        <v>6218</v>
      </c>
      <c r="B272" t="s">
        <v>89</v>
      </c>
      <c r="C272" s="11">
        <v>12583.80611</v>
      </c>
      <c r="D272" s="11">
        <v>12583.80611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</row>
    <row r="273" spans="1:9" x14ac:dyDescent="0.25">
      <c r="A273" t="s">
        <v>82</v>
      </c>
      <c r="B273" t="s">
        <v>182</v>
      </c>
      <c r="C273" s="11">
        <v>25154.86418</v>
      </c>
      <c r="D273" s="11">
        <v>25154.86418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</row>
    <row r="274" spans="1:9" x14ac:dyDescent="0.25">
      <c r="A274">
        <v>6226</v>
      </c>
      <c r="B274" t="s">
        <v>81</v>
      </c>
      <c r="C274" s="11">
        <v>-111.22456</v>
      </c>
      <c r="D274" s="11">
        <v>-111.22456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</row>
    <row r="275" spans="1:9" x14ac:dyDescent="0.25">
      <c r="A275" t="s">
        <v>82</v>
      </c>
      <c r="B275" t="s">
        <v>282</v>
      </c>
      <c r="C275" s="11">
        <v>-111.22456</v>
      </c>
      <c r="D275" s="11">
        <v>-111.22456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</row>
    <row r="276" spans="1:9" x14ac:dyDescent="0.25">
      <c r="A276" t="s">
        <v>82</v>
      </c>
      <c r="B276" t="s">
        <v>183</v>
      </c>
      <c r="C276" s="11">
        <v>11863.20407</v>
      </c>
      <c r="D276" s="11">
        <v>11863.20407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</row>
    <row r="277" spans="1:9" x14ac:dyDescent="0.25">
      <c r="A277">
        <v>6340</v>
      </c>
      <c r="B277" t="s">
        <v>89</v>
      </c>
      <c r="C277" s="11">
        <v>4898.2015099999999</v>
      </c>
      <c r="D277" s="11">
        <v>4898.2015099999999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</row>
    <row r="278" spans="1:9" x14ac:dyDescent="0.25">
      <c r="A278" t="s">
        <v>82</v>
      </c>
      <c r="B278" t="s">
        <v>479</v>
      </c>
      <c r="C278" s="11">
        <v>4898.2015099999999</v>
      </c>
      <c r="D278" s="11">
        <v>4898.2015099999999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</row>
    <row r="279" spans="1:9" x14ac:dyDescent="0.25">
      <c r="A279">
        <v>6350</v>
      </c>
      <c r="B279" t="s">
        <v>89</v>
      </c>
      <c r="C279" s="11">
        <v>1973.1963500000002</v>
      </c>
      <c r="D279" s="11">
        <v>1973.1963500000002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</row>
    <row r="280" spans="1:9" x14ac:dyDescent="0.25">
      <c r="A280" t="s">
        <v>82</v>
      </c>
      <c r="B280" t="s">
        <v>265</v>
      </c>
      <c r="C280" s="11">
        <v>1973.1963500000002</v>
      </c>
      <c r="D280" s="11">
        <v>1973.1963500000002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</row>
    <row r="281" spans="1:9" x14ac:dyDescent="0.25">
      <c r="A281">
        <v>6393</v>
      </c>
      <c r="B281" t="s">
        <v>81</v>
      </c>
      <c r="C281" s="11">
        <v>-2.2540500000000003</v>
      </c>
      <c r="D281" s="11">
        <v>-2.2540500000000003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</row>
    <row r="282" spans="1:9" x14ac:dyDescent="0.25">
      <c r="A282">
        <v>6395</v>
      </c>
      <c r="B282" t="s">
        <v>89</v>
      </c>
      <c r="C282" s="11">
        <v>2659.2589800000001</v>
      </c>
      <c r="D282" s="11">
        <v>2659.2589800000001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</row>
    <row r="283" spans="1:9" x14ac:dyDescent="0.25">
      <c r="A283">
        <v>6396</v>
      </c>
      <c r="B283" t="s">
        <v>89</v>
      </c>
      <c r="C283" s="11">
        <v>1.3023</v>
      </c>
      <c r="D283" s="11">
        <v>1.3023</v>
      </c>
      <c r="E283" s="11">
        <v>0</v>
      </c>
      <c r="F283" s="11">
        <v>0</v>
      </c>
      <c r="G283" s="11">
        <v>0</v>
      </c>
      <c r="H283" s="11">
        <v>0</v>
      </c>
      <c r="I283" s="11">
        <v>0</v>
      </c>
    </row>
    <row r="284" spans="1:9" x14ac:dyDescent="0.25">
      <c r="A284">
        <v>6397</v>
      </c>
      <c r="B284" t="s">
        <v>89</v>
      </c>
      <c r="C284" s="11">
        <v>28.49314</v>
      </c>
      <c r="D284" s="11">
        <v>28.49314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</row>
    <row r="285" spans="1:9" x14ac:dyDescent="0.25">
      <c r="A285">
        <v>6399</v>
      </c>
      <c r="B285" t="s">
        <v>89</v>
      </c>
      <c r="C285" s="11">
        <v>617.48301000000004</v>
      </c>
      <c r="D285" s="11">
        <v>617.48301000000004</v>
      </c>
      <c r="E285" s="11">
        <v>0</v>
      </c>
      <c r="F285" s="11">
        <v>0</v>
      </c>
      <c r="G285" s="11">
        <v>0</v>
      </c>
      <c r="H285" s="11">
        <v>0</v>
      </c>
      <c r="I285" s="11">
        <v>0</v>
      </c>
    </row>
    <row r="286" spans="1:9" x14ac:dyDescent="0.25">
      <c r="A286" t="s">
        <v>82</v>
      </c>
      <c r="B286" t="s">
        <v>184</v>
      </c>
      <c r="C286" s="11">
        <v>3304.2833799999999</v>
      </c>
      <c r="D286" s="11">
        <v>3304.2833799999999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</row>
    <row r="287" spans="1:9" x14ac:dyDescent="0.25">
      <c r="A287" t="s">
        <v>82</v>
      </c>
      <c r="B287" t="s">
        <v>185</v>
      </c>
      <c r="C287" s="11">
        <v>10175.68124</v>
      </c>
      <c r="D287" s="11">
        <v>10175.68124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</row>
    <row r="288" spans="1:9" x14ac:dyDescent="0.25">
      <c r="A288">
        <v>6499</v>
      </c>
      <c r="B288" t="s">
        <v>89</v>
      </c>
      <c r="C288" s="11">
        <v>526.69928000000004</v>
      </c>
      <c r="D288" s="11">
        <v>526.69928000000004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</row>
    <row r="289" spans="1:9" x14ac:dyDescent="0.25">
      <c r="A289" t="s">
        <v>82</v>
      </c>
      <c r="B289" t="s">
        <v>186</v>
      </c>
      <c r="C289" s="11">
        <v>526.69928000000004</v>
      </c>
      <c r="D289" s="11">
        <v>526.69928000000004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</row>
    <row r="290" spans="1:9" x14ac:dyDescent="0.25">
      <c r="A290" t="s">
        <v>82</v>
      </c>
      <c r="B290" t="s">
        <v>187</v>
      </c>
      <c r="C290" s="11">
        <v>526.69928000000004</v>
      </c>
      <c r="D290" s="11">
        <v>526.69928000000004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</row>
    <row r="291" spans="1:9" x14ac:dyDescent="0.25">
      <c r="A291">
        <v>6500</v>
      </c>
      <c r="B291" t="s">
        <v>89</v>
      </c>
      <c r="C291" s="11">
        <v>2936.0378100000003</v>
      </c>
      <c r="D291" s="11">
        <v>2936.0378100000003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</row>
    <row r="292" spans="1:9" x14ac:dyDescent="0.25">
      <c r="A292" t="s">
        <v>82</v>
      </c>
      <c r="B292" t="s">
        <v>188</v>
      </c>
      <c r="C292" s="11">
        <v>2936.0378100000003</v>
      </c>
      <c r="D292" s="11">
        <v>2936.0378100000003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</row>
    <row r="293" spans="1:9" x14ac:dyDescent="0.25">
      <c r="A293">
        <v>6510</v>
      </c>
      <c r="B293" t="s">
        <v>89</v>
      </c>
      <c r="C293" s="11">
        <v>138345.96634000001</v>
      </c>
      <c r="D293" s="11">
        <v>138345.96634000001</v>
      </c>
      <c r="E293" s="11">
        <v>0</v>
      </c>
      <c r="F293" s="11">
        <v>0</v>
      </c>
      <c r="G293" s="11">
        <v>0</v>
      </c>
      <c r="H293" s="11">
        <v>0</v>
      </c>
      <c r="I293" s="11">
        <v>0</v>
      </c>
    </row>
    <row r="294" spans="1:9" x14ac:dyDescent="0.25">
      <c r="A294">
        <v>6511</v>
      </c>
      <c r="B294" t="s">
        <v>89</v>
      </c>
      <c r="C294" s="11">
        <v>9404.601279999999</v>
      </c>
      <c r="D294" s="11">
        <v>9404.601279999999</v>
      </c>
      <c r="E294" s="11">
        <v>0</v>
      </c>
      <c r="F294" s="11">
        <v>0</v>
      </c>
      <c r="G294" s="11">
        <v>0</v>
      </c>
      <c r="H294" s="11">
        <v>0</v>
      </c>
      <c r="I294" s="11">
        <v>0</v>
      </c>
    </row>
    <row r="295" spans="1:9" x14ac:dyDescent="0.25">
      <c r="A295">
        <v>6514</v>
      </c>
      <c r="B295" t="s">
        <v>89</v>
      </c>
      <c r="C295" s="11">
        <v>5427.3747100000001</v>
      </c>
      <c r="D295" s="11">
        <v>5427.3747100000001</v>
      </c>
      <c r="E295" s="11">
        <v>0</v>
      </c>
      <c r="F295" s="11">
        <v>0</v>
      </c>
      <c r="G295" s="11">
        <v>0</v>
      </c>
      <c r="H295" s="11">
        <v>0</v>
      </c>
      <c r="I295" s="11">
        <v>0</v>
      </c>
    </row>
    <row r="296" spans="1:9" x14ac:dyDescent="0.25">
      <c r="A296">
        <v>6516</v>
      </c>
      <c r="B296" t="s">
        <v>89</v>
      </c>
      <c r="C296" s="11">
        <v>647.28450999999995</v>
      </c>
      <c r="D296" s="11">
        <v>647.28450999999995</v>
      </c>
      <c r="E296" s="11">
        <v>0</v>
      </c>
      <c r="F296" s="11">
        <v>0</v>
      </c>
      <c r="G296" s="11">
        <v>0</v>
      </c>
      <c r="H296" s="11">
        <v>0</v>
      </c>
      <c r="I296" s="11">
        <v>0</v>
      </c>
    </row>
    <row r="297" spans="1:9" x14ac:dyDescent="0.25">
      <c r="A297">
        <v>6518</v>
      </c>
      <c r="B297" t="s">
        <v>89</v>
      </c>
      <c r="C297" s="11">
        <v>10857.86283</v>
      </c>
      <c r="D297" s="11">
        <v>10857.86283</v>
      </c>
      <c r="E297" s="11">
        <v>0</v>
      </c>
      <c r="F297" s="11">
        <v>0</v>
      </c>
      <c r="G297" s="11">
        <v>0</v>
      </c>
      <c r="H297" s="11">
        <v>0</v>
      </c>
      <c r="I297" s="11">
        <v>0</v>
      </c>
    </row>
    <row r="298" spans="1:9" x14ac:dyDescent="0.25">
      <c r="A298">
        <v>6519</v>
      </c>
      <c r="B298" t="s">
        <v>89</v>
      </c>
      <c r="C298" s="11">
        <v>1826.69094</v>
      </c>
      <c r="D298" s="11">
        <v>1826.69094</v>
      </c>
      <c r="E298" s="11">
        <v>0</v>
      </c>
      <c r="F298" s="11">
        <v>0</v>
      </c>
      <c r="G298" s="11">
        <v>0</v>
      </c>
      <c r="H298" s="11">
        <v>0</v>
      </c>
      <c r="I298" s="11">
        <v>0</v>
      </c>
    </row>
    <row r="299" spans="1:9" x14ac:dyDescent="0.25">
      <c r="A299" t="s">
        <v>82</v>
      </c>
      <c r="B299" t="s">
        <v>189</v>
      </c>
      <c r="C299" s="11">
        <v>166509.78061000002</v>
      </c>
      <c r="D299" s="11">
        <v>166509.78061000002</v>
      </c>
      <c r="E299" s="11">
        <v>0</v>
      </c>
      <c r="F299" s="11">
        <v>0</v>
      </c>
      <c r="G299" s="11">
        <v>0</v>
      </c>
      <c r="H299" s="11">
        <v>0</v>
      </c>
      <c r="I299" s="11">
        <v>0</v>
      </c>
    </row>
    <row r="300" spans="1:9" x14ac:dyDescent="0.25">
      <c r="A300" t="s">
        <v>82</v>
      </c>
      <c r="B300" t="s">
        <v>190</v>
      </c>
      <c r="C300" s="11">
        <v>169445.81842</v>
      </c>
      <c r="D300" s="11">
        <v>169445.81842</v>
      </c>
      <c r="E300" s="11">
        <v>0</v>
      </c>
      <c r="F300" s="11">
        <v>0</v>
      </c>
      <c r="G300" s="11">
        <v>0</v>
      </c>
      <c r="H300" s="11">
        <v>0</v>
      </c>
      <c r="I300" s="11">
        <v>0</v>
      </c>
    </row>
    <row r="301" spans="1:9" x14ac:dyDescent="0.25">
      <c r="A301">
        <v>6712</v>
      </c>
      <c r="B301" t="s">
        <v>89</v>
      </c>
      <c r="C301" s="11">
        <v>9.8613199999999992</v>
      </c>
      <c r="D301" s="11">
        <v>9.8613199999999992</v>
      </c>
      <c r="E301" s="11">
        <v>0</v>
      </c>
      <c r="F301" s="11">
        <v>0</v>
      </c>
      <c r="G301" s="11">
        <v>0</v>
      </c>
      <c r="H301" s="11">
        <v>0</v>
      </c>
      <c r="I301" s="11">
        <v>0</v>
      </c>
    </row>
    <row r="302" spans="1:9" x14ac:dyDescent="0.25">
      <c r="A302">
        <v>6717</v>
      </c>
      <c r="B302" t="s">
        <v>89</v>
      </c>
      <c r="C302" s="11">
        <v>755.87981000000002</v>
      </c>
      <c r="D302" s="11">
        <v>755.87981000000002</v>
      </c>
      <c r="E302" s="11">
        <v>0</v>
      </c>
      <c r="F302" s="11">
        <v>0</v>
      </c>
      <c r="G302" s="11">
        <v>0</v>
      </c>
      <c r="H302" s="11">
        <v>0</v>
      </c>
      <c r="I302" s="11">
        <v>0</v>
      </c>
    </row>
    <row r="303" spans="1:9" x14ac:dyDescent="0.25">
      <c r="A303" t="s">
        <v>82</v>
      </c>
      <c r="B303" t="s">
        <v>191</v>
      </c>
      <c r="C303" s="11">
        <v>765.74113</v>
      </c>
      <c r="D303" s="11">
        <v>765.74113</v>
      </c>
      <c r="E303" s="11">
        <v>0</v>
      </c>
      <c r="F303" s="11">
        <v>0</v>
      </c>
      <c r="G303" s="11">
        <v>0</v>
      </c>
      <c r="H303" s="11">
        <v>0</v>
      </c>
      <c r="I303" s="11">
        <v>0</v>
      </c>
    </row>
    <row r="304" spans="1:9" x14ac:dyDescent="0.25">
      <c r="A304" t="s">
        <v>82</v>
      </c>
      <c r="B304" t="s">
        <v>192</v>
      </c>
      <c r="C304" s="11">
        <v>765.74113</v>
      </c>
      <c r="D304" s="11">
        <v>765.74113</v>
      </c>
      <c r="E304" s="11">
        <v>0</v>
      </c>
      <c r="F304" s="11">
        <v>0</v>
      </c>
      <c r="G304" s="11">
        <v>0</v>
      </c>
      <c r="H304" s="11">
        <v>0</v>
      </c>
      <c r="I304" s="11">
        <v>0</v>
      </c>
    </row>
    <row r="305" spans="1:9" x14ac:dyDescent="0.25">
      <c r="A305" t="s">
        <v>193</v>
      </c>
      <c r="B305" t="s">
        <v>194</v>
      </c>
      <c r="C305" s="11">
        <v>419016.01922000002</v>
      </c>
      <c r="D305" s="11">
        <v>419016.01922000002</v>
      </c>
      <c r="E305" s="11">
        <v>0</v>
      </c>
      <c r="F305" s="11">
        <v>0</v>
      </c>
      <c r="G305" s="11">
        <v>0</v>
      </c>
      <c r="H305" s="11">
        <v>0</v>
      </c>
      <c r="I305" s="11">
        <v>0</v>
      </c>
    </row>
    <row r="306" spans="1:9" x14ac:dyDescent="0.25">
      <c r="A306">
        <v>7015</v>
      </c>
      <c r="B306" t="s">
        <v>81</v>
      </c>
      <c r="C306" s="11">
        <v>433.6</v>
      </c>
      <c r="D306" s="11">
        <v>433.6</v>
      </c>
      <c r="E306" s="11">
        <v>0</v>
      </c>
      <c r="F306" s="11">
        <v>0</v>
      </c>
      <c r="G306" s="11">
        <v>0</v>
      </c>
      <c r="H306" s="11">
        <v>0</v>
      </c>
      <c r="I306" s="11">
        <v>0</v>
      </c>
    </row>
    <row r="307" spans="1:9" x14ac:dyDescent="0.25">
      <c r="A307" t="s">
        <v>82</v>
      </c>
      <c r="B307" t="s">
        <v>195</v>
      </c>
      <c r="C307" s="11">
        <v>433.6</v>
      </c>
      <c r="D307" s="11">
        <v>433.6</v>
      </c>
      <c r="E307" s="11">
        <v>0</v>
      </c>
      <c r="F307" s="11">
        <v>0</v>
      </c>
      <c r="G307" s="11">
        <v>0</v>
      </c>
      <c r="H307" s="11">
        <v>0</v>
      </c>
      <c r="I307" s="11">
        <v>0</v>
      </c>
    </row>
    <row r="308" spans="1:9" x14ac:dyDescent="0.25">
      <c r="A308">
        <v>7020</v>
      </c>
      <c r="B308" t="s">
        <v>81</v>
      </c>
      <c r="C308" s="11">
        <v>4139.4993100000002</v>
      </c>
      <c r="D308" s="11">
        <v>4139.4993100000002</v>
      </c>
      <c r="E308" s="11">
        <v>0</v>
      </c>
      <c r="F308" s="11">
        <v>0</v>
      </c>
      <c r="G308" s="11">
        <v>0</v>
      </c>
      <c r="H308" s="11">
        <v>0</v>
      </c>
      <c r="I308" s="11">
        <v>0</v>
      </c>
    </row>
    <row r="309" spans="1:9" x14ac:dyDescent="0.25">
      <c r="A309">
        <v>7021</v>
      </c>
      <c r="B309" t="s">
        <v>81</v>
      </c>
      <c r="C309" s="11">
        <v>48299.891880000003</v>
      </c>
      <c r="D309" s="11">
        <v>48299.891880000003</v>
      </c>
      <c r="E309" s="11">
        <v>0</v>
      </c>
      <c r="F309" s="11">
        <v>0</v>
      </c>
      <c r="G309" s="11">
        <v>0</v>
      </c>
      <c r="H309" s="11">
        <v>0</v>
      </c>
      <c r="I309" s="11">
        <v>0</v>
      </c>
    </row>
    <row r="310" spans="1:9" x14ac:dyDescent="0.25">
      <c r="A310" t="s">
        <v>82</v>
      </c>
      <c r="B310" t="s">
        <v>196</v>
      </c>
      <c r="C310" s="11">
        <v>52439.391189999995</v>
      </c>
      <c r="D310" s="11">
        <v>52439.391189999995</v>
      </c>
      <c r="E310" s="11">
        <v>0</v>
      </c>
      <c r="F310" s="11">
        <v>0</v>
      </c>
      <c r="G310" s="11">
        <v>0</v>
      </c>
      <c r="H310" s="11">
        <v>0</v>
      </c>
      <c r="I310" s="11">
        <v>0</v>
      </c>
    </row>
    <row r="311" spans="1:9" x14ac:dyDescent="0.25">
      <c r="A311">
        <v>7040</v>
      </c>
      <c r="B311" t="s">
        <v>81</v>
      </c>
      <c r="C311" s="11">
        <v>2238.0630699999997</v>
      </c>
      <c r="D311" s="11">
        <v>2238.0630699999997</v>
      </c>
      <c r="E311" s="11">
        <v>0</v>
      </c>
      <c r="F311" s="11">
        <v>0</v>
      </c>
      <c r="G311" s="11">
        <v>0</v>
      </c>
      <c r="H311" s="11">
        <v>0</v>
      </c>
      <c r="I311" s="11">
        <v>0</v>
      </c>
    </row>
    <row r="312" spans="1:9" x14ac:dyDescent="0.25">
      <c r="A312">
        <v>7041</v>
      </c>
      <c r="B312" t="s">
        <v>81</v>
      </c>
      <c r="C312" s="11">
        <v>82438.00529999999</v>
      </c>
      <c r="D312" s="11">
        <v>82438.00529999999</v>
      </c>
      <c r="E312" s="11">
        <v>0</v>
      </c>
      <c r="F312" s="11">
        <v>0</v>
      </c>
      <c r="G312" s="11">
        <v>0</v>
      </c>
      <c r="H312" s="11">
        <v>0</v>
      </c>
      <c r="I312" s="11">
        <v>0</v>
      </c>
    </row>
    <row r="313" spans="1:9" x14ac:dyDescent="0.25">
      <c r="A313" t="s">
        <v>82</v>
      </c>
      <c r="B313" t="s">
        <v>197</v>
      </c>
      <c r="C313" s="11">
        <v>84676.068370000008</v>
      </c>
      <c r="D313" s="11">
        <v>84676.068370000008</v>
      </c>
      <c r="E313" s="11">
        <v>0</v>
      </c>
      <c r="F313" s="11">
        <v>0</v>
      </c>
      <c r="G313" s="11">
        <v>0</v>
      </c>
      <c r="H313" s="11">
        <v>0</v>
      </c>
      <c r="I313" s="11">
        <v>0</v>
      </c>
    </row>
    <row r="314" spans="1:9" x14ac:dyDescent="0.25">
      <c r="A314">
        <v>7070</v>
      </c>
      <c r="B314" t="s">
        <v>81</v>
      </c>
      <c r="C314" s="11">
        <v>1781.3177900000001</v>
      </c>
      <c r="D314" s="11">
        <v>1781.3177900000001</v>
      </c>
      <c r="E314" s="11">
        <v>0</v>
      </c>
      <c r="F314" s="11">
        <v>0</v>
      </c>
      <c r="G314" s="11">
        <v>0</v>
      </c>
      <c r="H314" s="11">
        <v>0</v>
      </c>
      <c r="I314" s="11">
        <v>0</v>
      </c>
    </row>
    <row r="315" spans="1:9" x14ac:dyDescent="0.25">
      <c r="A315">
        <v>7071</v>
      </c>
      <c r="B315" t="s">
        <v>81</v>
      </c>
      <c r="C315" s="11">
        <v>618.13550999999995</v>
      </c>
      <c r="D315" s="11">
        <v>618.13550999999995</v>
      </c>
      <c r="E315" s="11">
        <v>0</v>
      </c>
      <c r="F315" s="11">
        <v>0</v>
      </c>
      <c r="G315" s="11">
        <v>0</v>
      </c>
      <c r="H315" s="11">
        <v>0</v>
      </c>
      <c r="I315" s="11">
        <v>0</v>
      </c>
    </row>
    <row r="316" spans="1:9" x14ac:dyDescent="0.25">
      <c r="A316" t="s">
        <v>82</v>
      </c>
      <c r="B316" t="s">
        <v>198</v>
      </c>
      <c r="C316" s="11">
        <v>2399.4532999999997</v>
      </c>
      <c r="D316" s="11">
        <v>2399.4532999999997</v>
      </c>
      <c r="E316" s="11">
        <v>0</v>
      </c>
      <c r="F316" s="11">
        <v>0</v>
      </c>
      <c r="G316" s="11">
        <v>0</v>
      </c>
      <c r="H316" s="11">
        <v>0</v>
      </c>
      <c r="I316" s="11">
        <v>0</v>
      </c>
    </row>
    <row r="317" spans="1:9" x14ac:dyDescent="0.25">
      <c r="A317" t="s">
        <v>82</v>
      </c>
      <c r="B317" t="s">
        <v>199</v>
      </c>
      <c r="C317" s="11">
        <v>139948.51286000002</v>
      </c>
      <c r="D317" s="11">
        <v>139948.51286000002</v>
      </c>
      <c r="E317" s="11">
        <v>0</v>
      </c>
      <c r="F317" s="11">
        <v>0</v>
      </c>
      <c r="G317" s="11">
        <v>0</v>
      </c>
      <c r="H317" s="11">
        <v>0</v>
      </c>
      <c r="I317" s="11">
        <v>0</v>
      </c>
    </row>
    <row r="318" spans="1:9" x14ac:dyDescent="0.25">
      <c r="A318">
        <v>7122</v>
      </c>
      <c r="B318" t="s">
        <v>81</v>
      </c>
      <c r="C318" s="11">
        <v>354.75491999999997</v>
      </c>
      <c r="D318" s="11">
        <v>354.75491999999997</v>
      </c>
      <c r="E318" s="11">
        <v>0</v>
      </c>
      <c r="F318" s="11">
        <v>0</v>
      </c>
      <c r="G318" s="11">
        <v>0</v>
      </c>
      <c r="H318" s="11">
        <v>0</v>
      </c>
      <c r="I318" s="11">
        <v>0</v>
      </c>
    </row>
    <row r="319" spans="1:9" x14ac:dyDescent="0.25">
      <c r="A319" t="s">
        <v>82</v>
      </c>
      <c r="B319" t="s">
        <v>200</v>
      </c>
      <c r="C319" s="11">
        <v>354.75491999999997</v>
      </c>
      <c r="D319" s="11">
        <v>354.75491999999997</v>
      </c>
      <c r="E319" s="11">
        <v>0</v>
      </c>
      <c r="F319" s="11">
        <v>0</v>
      </c>
      <c r="G319" s="11">
        <v>0</v>
      </c>
      <c r="H319" s="11">
        <v>0</v>
      </c>
      <c r="I319" s="11">
        <v>0</v>
      </c>
    </row>
    <row r="320" spans="1:9" x14ac:dyDescent="0.25">
      <c r="A320" t="s">
        <v>82</v>
      </c>
      <c r="B320" t="s">
        <v>201</v>
      </c>
      <c r="C320" s="11">
        <v>354.75491999999997</v>
      </c>
      <c r="D320" s="11">
        <v>354.75491999999997</v>
      </c>
      <c r="E320" s="11">
        <v>0</v>
      </c>
      <c r="F320" s="11">
        <v>0</v>
      </c>
      <c r="G320" s="11">
        <v>0</v>
      </c>
      <c r="H320" s="11">
        <v>0</v>
      </c>
      <c r="I320" s="11">
        <v>0</v>
      </c>
    </row>
    <row r="321" spans="1:9" x14ac:dyDescent="0.25">
      <c r="A321">
        <v>7300</v>
      </c>
      <c r="B321" t="s">
        <v>81</v>
      </c>
      <c r="C321" s="11">
        <v>333.63729000000001</v>
      </c>
      <c r="D321" s="11">
        <v>333.63729000000001</v>
      </c>
      <c r="E321" s="11">
        <v>0</v>
      </c>
      <c r="F321" s="11">
        <v>0</v>
      </c>
      <c r="G321" s="11">
        <v>0</v>
      </c>
      <c r="H321" s="11">
        <v>0</v>
      </c>
      <c r="I321" s="11">
        <v>0</v>
      </c>
    </row>
    <row r="322" spans="1:9" x14ac:dyDescent="0.25">
      <c r="A322">
        <v>7301</v>
      </c>
      <c r="B322" t="s">
        <v>81</v>
      </c>
      <c r="C322" s="11">
        <v>1126.14418</v>
      </c>
      <c r="D322" s="11">
        <v>1126.14418</v>
      </c>
      <c r="E322" s="11">
        <v>0</v>
      </c>
      <c r="F322" s="11">
        <v>0</v>
      </c>
      <c r="G322" s="11">
        <v>0</v>
      </c>
      <c r="H322" s="11">
        <v>0</v>
      </c>
      <c r="I322" s="11">
        <v>0</v>
      </c>
    </row>
    <row r="323" spans="1:9" x14ac:dyDescent="0.25">
      <c r="A323" t="s">
        <v>82</v>
      </c>
      <c r="B323" t="s">
        <v>202</v>
      </c>
      <c r="C323" s="11">
        <v>1459.7814699999999</v>
      </c>
      <c r="D323" s="11">
        <v>1459.7814699999999</v>
      </c>
      <c r="E323" s="11">
        <v>0</v>
      </c>
      <c r="F323" s="11">
        <v>0</v>
      </c>
      <c r="G323" s="11">
        <v>0</v>
      </c>
      <c r="H323" s="11">
        <v>0</v>
      </c>
      <c r="I323" s="11">
        <v>0</v>
      </c>
    </row>
    <row r="324" spans="1:9" x14ac:dyDescent="0.25">
      <c r="A324">
        <v>7340</v>
      </c>
      <c r="B324" t="s">
        <v>81</v>
      </c>
      <c r="C324" s="11">
        <v>4682.9525400000002</v>
      </c>
      <c r="D324" s="11">
        <v>4682.9525400000002</v>
      </c>
      <c r="E324" s="11">
        <v>0</v>
      </c>
      <c r="F324" s="11">
        <v>0</v>
      </c>
      <c r="G324" s="11">
        <v>0</v>
      </c>
      <c r="H324" s="11">
        <v>0</v>
      </c>
      <c r="I324" s="11">
        <v>0</v>
      </c>
    </row>
    <row r="325" spans="1:9" x14ac:dyDescent="0.25">
      <c r="A325" t="s">
        <v>82</v>
      </c>
      <c r="B325" t="s">
        <v>480</v>
      </c>
      <c r="C325" s="11">
        <v>4682.9525400000002</v>
      </c>
      <c r="D325" s="11">
        <v>4682.9525400000002</v>
      </c>
      <c r="E325" s="11">
        <v>0</v>
      </c>
      <c r="F325" s="11">
        <v>0</v>
      </c>
      <c r="G325" s="11">
        <v>0</v>
      </c>
      <c r="H325" s="11">
        <v>0</v>
      </c>
      <c r="I325" s="11">
        <v>0</v>
      </c>
    </row>
    <row r="326" spans="1:9" x14ac:dyDescent="0.25">
      <c r="A326">
        <v>7391</v>
      </c>
      <c r="B326" t="s">
        <v>81</v>
      </c>
      <c r="C326" s="11">
        <v>5470.3510299999998</v>
      </c>
      <c r="D326" s="11">
        <v>5470.3510299999998</v>
      </c>
      <c r="E326" s="11">
        <v>0</v>
      </c>
      <c r="F326" s="11">
        <v>0</v>
      </c>
      <c r="G326" s="11">
        <v>0</v>
      </c>
      <c r="H326" s="11">
        <v>0</v>
      </c>
      <c r="I326" s="11">
        <v>0</v>
      </c>
    </row>
    <row r="327" spans="1:9" x14ac:dyDescent="0.25">
      <c r="A327">
        <v>7392</v>
      </c>
      <c r="B327" t="s">
        <v>81</v>
      </c>
      <c r="C327" s="11">
        <v>330</v>
      </c>
      <c r="D327" s="11">
        <v>330</v>
      </c>
      <c r="E327" s="11">
        <v>0</v>
      </c>
      <c r="F327" s="11">
        <v>0</v>
      </c>
      <c r="G327" s="11">
        <v>0</v>
      </c>
      <c r="H327" s="11">
        <v>0</v>
      </c>
      <c r="I327" s="11">
        <v>0</v>
      </c>
    </row>
    <row r="328" spans="1:9" x14ac:dyDescent="0.25">
      <c r="A328">
        <v>7395</v>
      </c>
      <c r="B328" t="s">
        <v>81</v>
      </c>
      <c r="C328" s="11">
        <v>100647.97100000001</v>
      </c>
      <c r="D328" s="11">
        <v>100647.97100000001</v>
      </c>
      <c r="E328" s="11">
        <v>0</v>
      </c>
      <c r="F328" s="11">
        <v>0</v>
      </c>
      <c r="G328" s="11">
        <v>0</v>
      </c>
      <c r="H328" s="11">
        <v>0</v>
      </c>
      <c r="I328" s="11">
        <v>0</v>
      </c>
    </row>
    <row r="329" spans="1:9" x14ac:dyDescent="0.25">
      <c r="A329">
        <v>7396</v>
      </c>
      <c r="B329" t="s">
        <v>81</v>
      </c>
      <c r="C329" s="11">
        <v>1551.70072</v>
      </c>
      <c r="D329" s="11">
        <v>1551.70072</v>
      </c>
      <c r="E329" s="11">
        <v>0</v>
      </c>
      <c r="F329" s="11">
        <v>0</v>
      </c>
      <c r="G329" s="11">
        <v>0</v>
      </c>
      <c r="H329" s="11">
        <v>0</v>
      </c>
      <c r="I329" s="11">
        <v>0</v>
      </c>
    </row>
    <row r="330" spans="1:9" x14ac:dyDescent="0.25">
      <c r="A330">
        <v>7397</v>
      </c>
      <c r="B330" t="s">
        <v>81</v>
      </c>
      <c r="C330" s="11">
        <v>5005.2257</v>
      </c>
      <c r="D330" s="11">
        <v>5005.2257</v>
      </c>
      <c r="E330" s="11">
        <v>0</v>
      </c>
      <c r="F330" s="11">
        <v>0</v>
      </c>
      <c r="G330" s="11">
        <v>0</v>
      </c>
      <c r="H330" s="11">
        <v>0</v>
      </c>
      <c r="I330" s="11">
        <v>0</v>
      </c>
    </row>
    <row r="331" spans="1:9" x14ac:dyDescent="0.25">
      <c r="A331">
        <v>7399</v>
      </c>
      <c r="B331" t="s">
        <v>81</v>
      </c>
      <c r="C331" s="11">
        <v>3408.7458799999999</v>
      </c>
      <c r="D331" s="11">
        <v>3408.7458799999999</v>
      </c>
      <c r="E331" s="11">
        <v>0</v>
      </c>
      <c r="F331" s="11">
        <v>0</v>
      </c>
      <c r="G331" s="11">
        <v>0</v>
      </c>
      <c r="H331" s="11">
        <v>0</v>
      </c>
      <c r="I331" s="11">
        <v>0</v>
      </c>
    </row>
    <row r="332" spans="1:9" x14ac:dyDescent="0.25">
      <c r="A332" t="s">
        <v>82</v>
      </c>
      <c r="B332" t="s">
        <v>203</v>
      </c>
      <c r="C332" s="11">
        <v>116413.99433</v>
      </c>
      <c r="D332" s="11">
        <v>116413.99433</v>
      </c>
      <c r="E332" s="11">
        <v>0</v>
      </c>
      <c r="F332" s="11">
        <v>0</v>
      </c>
      <c r="G332" s="11">
        <v>0</v>
      </c>
      <c r="H332" s="11">
        <v>0</v>
      </c>
      <c r="I332" s="11">
        <v>0</v>
      </c>
    </row>
    <row r="333" spans="1:9" x14ac:dyDescent="0.25">
      <c r="A333" t="s">
        <v>82</v>
      </c>
      <c r="B333" t="s">
        <v>204</v>
      </c>
      <c r="C333" s="11">
        <v>122556.72834</v>
      </c>
      <c r="D333" s="11">
        <v>122556.72834</v>
      </c>
      <c r="E333" s="11">
        <v>0</v>
      </c>
      <c r="F333" s="11">
        <v>0</v>
      </c>
      <c r="G333" s="11">
        <v>0</v>
      </c>
      <c r="H333" s="11">
        <v>0</v>
      </c>
      <c r="I333" s="11">
        <v>0</v>
      </c>
    </row>
    <row r="334" spans="1:9" x14ac:dyDescent="0.25">
      <c r="A334">
        <v>7400</v>
      </c>
      <c r="B334" t="s">
        <v>81</v>
      </c>
      <c r="C334" s="11">
        <v>55298.428159999996</v>
      </c>
      <c r="D334" s="11">
        <v>55298.428159999996</v>
      </c>
      <c r="E334" s="11">
        <v>0</v>
      </c>
      <c r="F334" s="11">
        <v>0</v>
      </c>
      <c r="G334" s="11">
        <v>0</v>
      </c>
      <c r="H334" s="11">
        <v>0</v>
      </c>
      <c r="I334" s="11">
        <v>0</v>
      </c>
    </row>
    <row r="335" spans="1:9" x14ac:dyDescent="0.25">
      <c r="A335">
        <v>7401</v>
      </c>
      <c r="B335" t="s">
        <v>81</v>
      </c>
      <c r="C335" s="11">
        <v>11897.79328</v>
      </c>
      <c r="D335" s="11">
        <v>11897.79328</v>
      </c>
      <c r="E335" s="11">
        <v>0</v>
      </c>
      <c r="F335" s="11">
        <v>0</v>
      </c>
      <c r="G335" s="11">
        <v>0</v>
      </c>
      <c r="H335" s="11">
        <v>0</v>
      </c>
      <c r="I335" s="11">
        <v>0</v>
      </c>
    </row>
    <row r="336" spans="1:9" x14ac:dyDescent="0.25">
      <c r="A336">
        <v>7403</v>
      </c>
      <c r="B336" t="s">
        <v>81</v>
      </c>
      <c r="C336" s="11">
        <v>754.54913999999997</v>
      </c>
      <c r="D336" s="11">
        <v>754.54913999999997</v>
      </c>
      <c r="E336" s="11">
        <v>0</v>
      </c>
      <c r="F336" s="11">
        <v>0</v>
      </c>
      <c r="G336" s="11">
        <v>0</v>
      </c>
      <c r="H336" s="11">
        <v>0</v>
      </c>
      <c r="I336" s="11">
        <v>0</v>
      </c>
    </row>
    <row r="337" spans="1:9" x14ac:dyDescent="0.25">
      <c r="A337">
        <v>7404</v>
      </c>
      <c r="B337" t="s">
        <v>81</v>
      </c>
      <c r="C337" s="11">
        <v>17.234000000000002</v>
      </c>
      <c r="D337" s="11">
        <v>17.234000000000002</v>
      </c>
      <c r="E337" s="11">
        <v>0</v>
      </c>
      <c r="F337" s="11">
        <v>0</v>
      </c>
      <c r="G337" s="11">
        <v>0</v>
      </c>
      <c r="H337" s="11">
        <v>0</v>
      </c>
      <c r="I337" s="11">
        <v>0</v>
      </c>
    </row>
    <row r="338" spans="1:9" x14ac:dyDescent="0.25">
      <c r="A338" t="s">
        <v>82</v>
      </c>
      <c r="B338" t="s">
        <v>205</v>
      </c>
      <c r="C338" s="11">
        <v>67968.004579999993</v>
      </c>
      <c r="D338" s="11">
        <v>67968.004579999993</v>
      </c>
      <c r="E338" s="11">
        <v>0</v>
      </c>
      <c r="F338" s="11">
        <v>0</v>
      </c>
      <c r="G338" s="11">
        <v>0</v>
      </c>
      <c r="H338" s="11">
        <v>0</v>
      </c>
      <c r="I338" s="11">
        <v>0</v>
      </c>
    </row>
    <row r="339" spans="1:9" x14ac:dyDescent="0.25">
      <c r="A339">
        <v>7411</v>
      </c>
      <c r="B339" t="s">
        <v>81</v>
      </c>
      <c r="C339" s="11">
        <v>24.328430000000001</v>
      </c>
      <c r="D339" s="11">
        <v>24.328430000000001</v>
      </c>
      <c r="E339" s="11">
        <v>0</v>
      </c>
      <c r="F339" s="11">
        <v>0</v>
      </c>
      <c r="G339" s="11">
        <v>0</v>
      </c>
      <c r="H339" s="11">
        <v>0</v>
      </c>
      <c r="I339" s="11">
        <v>0</v>
      </c>
    </row>
    <row r="340" spans="1:9" x14ac:dyDescent="0.25">
      <c r="A340">
        <v>7418</v>
      </c>
      <c r="B340" t="s">
        <v>81</v>
      </c>
      <c r="C340" s="11">
        <v>6299.6725900000001</v>
      </c>
      <c r="D340" s="11">
        <v>6299.6725900000001</v>
      </c>
      <c r="E340" s="11">
        <v>0</v>
      </c>
      <c r="F340" s="11">
        <v>0</v>
      </c>
      <c r="G340" s="11">
        <v>0</v>
      </c>
      <c r="H340" s="11">
        <v>0</v>
      </c>
      <c r="I340" s="11">
        <v>0</v>
      </c>
    </row>
    <row r="341" spans="1:9" x14ac:dyDescent="0.25">
      <c r="A341">
        <v>7419</v>
      </c>
      <c r="B341" t="s">
        <v>81</v>
      </c>
      <c r="C341" s="11">
        <v>184.99663000000001</v>
      </c>
      <c r="D341" s="11">
        <v>184.99663000000001</v>
      </c>
      <c r="E341" s="11">
        <v>0</v>
      </c>
      <c r="F341" s="11">
        <v>0</v>
      </c>
      <c r="G341" s="11">
        <v>0</v>
      </c>
      <c r="H341" s="11">
        <v>0</v>
      </c>
      <c r="I341" s="11">
        <v>0</v>
      </c>
    </row>
    <row r="342" spans="1:9" x14ac:dyDescent="0.25">
      <c r="A342" t="s">
        <v>82</v>
      </c>
      <c r="B342" t="s">
        <v>206</v>
      </c>
      <c r="C342" s="11">
        <v>6508.9976500000002</v>
      </c>
      <c r="D342" s="11">
        <v>6508.9976500000002</v>
      </c>
      <c r="E342" s="11">
        <v>0</v>
      </c>
      <c r="F342" s="11">
        <v>0</v>
      </c>
      <c r="G342" s="11">
        <v>0</v>
      </c>
      <c r="H342" s="11">
        <v>0</v>
      </c>
      <c r="I342" s="11">
        <v>0</v>
      </c>
    </row>
    <row r="343" spans="1:9" x14ac:dyDescent="0.25">
      <c r="A343">
        <v>7420</v>
      </c>
      <c r="B343" t="s">
        <v>81</v>
      </c>
      <c r="C343" s="11">
        <v>3652.92688</v>
      </c>
      <c r="D343" s="11">
        <v>3652.92688</v>
      </c>
      <c r="E343" s="11">
        <v>0</v>
      </c>
      <c r="F343" s="11">
        <v>0</v>
      </c>
      <c r="G343" s="11">
        <v>0</v>
      </c>
      <c r="H343" s="11">
        <v>0</v>
      </c>
      <c r="I343" s="11">
        <v>0</v>
      </c>
    </row>
    <row r="344" spans="1:9" x14ac:dyDescent="0.25">
      <c r="A344">
        <v>7421</v>
      </c>
      <c r="B344" t="s">
        <v>81</v>
      </c>
      <c r="C344" s="11">
        <v>4187.0843999999997</v>
      </c>
      <c r="D344" s="11">
        <v>4187.0843999999997</v>
      </c>
      <c r="E344" s="11">
        <v>0</v>
      </c>
      <c r="F344" s="11">
        <v>0</v>
      </c>
      <c r="G344" s="11">
        <v>0</v>
      </c>
      <c r="H344" s="11">
        <v>0</v>
      </c>
      <c r="I344" s="11">
        <v>0</v>
      </c>
    </row>
    <row r="345" spans="1:9" x14ac:dyDescent="0.25">
      <c r="A345">
        <v>7423</v>
      </c>
      <c r="B345" t="s">
        <v>81</v>
      </c>
      <c r="C345" s="11">
        <v>4790.7811900000006</v>
      </c>
      <c r="D345" s="11">
        <v>4790.7811900000006</v>
      </c>
      <c r="E345" s="11">
        <v>0</v>
      </c>
      <c r="F345" s="11">
        <v>0</v>
      </c>
      <c r="G345" s="11">
        <v>0</v>
      </c>
      <c r="H345" s="11">
        <v>0</v>
      </c>
      <c r="I345" s="11">
        <v>0</v>
      </c>
    </row>
    <row r="346" spans="1:9" x14ac:dyDescent="0.25">
      <c r="A346" t="s">
        <v>82</v>
      </c>
      <c r="B346" t="s">
        <v>207</v>
      </c>
      <c r="C346" s="11">
        <v>12630.79247</v>
      </c>
      <c r="D346" s="11">
        <v>12630.79247</v>
      </c>
      <c r="E346" s="11">
        <v>0</v>
      </c>
      <c r="F346" s="11">
        <v>0</v>
      </c>
      <c r="G346" s="11">
        <v>0</v>
      </c>
      <c r="H346" s="11">
        <v>0</v>
      </c>
      <c r="I346" s="11">
        <v>0</v>
      </c>
    </row>
    <row r="347" spans="1:9" x14ac:dyDescent="0.25">
      <c r="A347">
        <v>7430</v>
      </c>
      <c r="B347" t="s">
        <v>81</v>
      </c>
      <c r="C347" s="11">
        <v>3192.1836800000001</v>
      </c>
      <c r="D347" s="11">
        <v>3192.1836800000001</v>
      </c>
      <c r="E347" s="11">
        <v>0</v>
      </c>
      <c r="F347" s="11">
        <v>0</v>
      </c>
      <c r="G347" s="11">
        <v>0</v>
      </c>
      <c r="H347" s="11">
        <v>0</v>
      </c>
      <c r="I347" s="11">
        <v>0</v>
      </c>
    </row>
    <row r="348" spans="1:9" x14ac:dyDescent="0.25">
      <c r="A348">
        <v>7431</v>
      </c>
      <c r="B348" t="s">
        <v>81</v>
      </c>
      <c r="C348" s="11">
        <v>2690.6630699999996</v>
      </c>
      <c r="D348" s="11">
        <v>2690.6630699999996</v>
      </c>
      <c r="E348" s="11">
        <v>0</v>
      </c>
      <c r="F348" s="11">
        <v>0</v>
      </c>
      <c r="G348" s="11">
        <v>0</v>
      </c>
      <c r="H348" s="11">
        <v>0</v>
      </c>
      <c r="I348" s="11">
        <v>0</v>
      </c>
    </row>
    <row r="349" spans="1:9" x14ac:dyDescent="0.25">
      <c r="A349">
        <v>7432</v>
      </c>
      <c r="B349" t="s">
        <v>81</v>
      </c>
      <c r="C349" s="11">
        <v>2045.8476699999999</v>
      </c>
      <c r="D349" s="11">
        <v>2045.8476699999999</v>
      </c>
      <c r="E349" s="11">
        <v>0</v>
      </c>
      <c r="F349" s="11">
        <v>0</v>
      </c>
      <c r="G349" s="11">
        <v>0</v>
      </c>
      <c r="H349" s="11">
        <v>0</v>
      </c>
      <c r="I349" s="11">
        <v>0</v>
      </c>
    </row>
    <row r="350" spans="1:9" x14ac:dyDescent="0.25">
      <c r="A350">
        <v>7433</v>
      </c>
      <c r="B350" t="s">
        <v>81</v>
      </c>
      <c r="C350" s="11">
        <v>14.227799999999998</v>
      </c>
      <c r="D350" s="11">
        <v>14.227799999999998</v>
      </c>
      <c r="E350" s="11">
        <v>0</v>
      </c>
      <c r="F350" s="11">
        <v>0</v>
      </c>
      <c r="G350" s="11">
        <v>0</v>
      </c>
      <c r="H350" s="11">
        <v>0</v>
      </c>
      <c r="I350" s="11">
        <v>0</v>
      </c>
    </row>
    <row r="351" spans="1:9" x14ac:dyDescent="0.25">
      <c r="A351" t="s">
        <v>82</v>
      </c>
      <c r="B351" t="s">
        <v>208</v>
      </c>
      <c r="C351" s="11">
        <v>7942.9222199999995</v>
      </c>
      <c r="D351" s="11">
        <v>7942.9222199999995</v>
      </c>
      <c r="E351" s="11">
        <v>0</v>
      </c>
      <c r="F351" s="11">
        <v>0</v>
      </c>
      <c r="G351" s="11">
        <v>0</v>
      </c>
      <c r="H351" s="11">
        <v>0</v>
      </c>
      <c r="I351" s="11">
        <v>0</v>
      </c>
    </row>
    <row r="352" spans="1:9" x14ac:dyDescent="0.25">
      <c r="A352">
        <v>7450</v>
      </c>
      <c r="B352" t="s">
        <v>81</v>
      </c>
      <c r="C352" s="11">
        <v>1405.8009299999999</v>
      </c>
      <c r="D352" s="11">
        <v>1405.8009299999999</v>
      </c>
      <c r="E352" s="11">
        <v>0</v>
      </c>
      <c r="F352" s="11">
        <v>0</v>
      </c>
      <c r="G352" s="11">
        <v>0</v>
      </c>
      <c r="H352" s="11">
        <v>0</v>
      </c>
      <c r="I352" s="11">
        <v>0</v>
      </c>
    </row>
    <row r="353" spans="1:9" x14ac:dyDescent="0.25">
      <c r="A353">
        <v>7452</v>
      </c>
      <c r="B353" t="s">
        <v>81</v>
      </c>
      <c r="C353" s="11">
        <v>216.95887999999999</v>
      </c>
      <c r="D353" s="11">
        <v>216.95887999999999</v>
      </c>
      <c r="E353" s="11">
        <v>0</v>
      </c>
      <c r="F353" s="11">
        <v>0</v>
      </c>
      <c r="G353" s="11">
        <v>0</v>
      </c>
      <c r="H353" s="11">
        <v>0</v>
      </c>
      <c r="I353" s="11">
        <v>0</v>
      </c>
    </row>
    <row r="354" spans="1:9" x14ac:dyDescent="0.25">
      <c r="A354">
        <v>7454</v>
      </c>
      <c r="B354" t="s">
        <v>81</v>
      </c>
      <c r="C354" s="11">
        <v>122.50491000000001</v>
      </c>
      <c r="D354" s="11">
        <v>122.50491000000001</v>
      </c>
      <c r="E354" s="11">
        <v>0</v>
      </c>
      <c r="F354" s="11">
        <v>0</v>
      </c>
      <c r="G354" s="11">
        <v>0</v>
      </c>
      <c r="H354" s="11">
        <v>0</v>
      </c>
      <c r="I354" s="11">
        <v>0</v>
      </c>
    </row>
    <row r="355" spans="1:9" x14ac:dyDescent="0.25">
      <c r="A355">
        <v>7455</v>
      </c>
      <c r="B355" t="s">
        <v>81</v>
      </c>
      <c r="C355" s="11">
        <v>1675.3693500000002</v>
      </c>
      <c r="D355" s="11">
        <v>1675.3693500000002</v>
      </c>
      <c r="E355" s="11">
        <v>0</v>
      </c>
      <c r="F355" s="11">
        <v>0</v>
      </c>
      <c r="G355" s="11">
        <v>0</v>
      </c>
      <c r="H355" s="11">
        <v>0</v>
      </c>
      <c r="I355" s="11">
        <v>0</v>
      </c>
    </row>
    <row r="356" spans="1:9" x14ac:dyDescent="0.25">
      <c r="A356">
        <v>7456</v>
      </c>
      <c r="B356" t="s">
        <v>81</v>
      </c>
      <c r="C356" s="11">
        <v>456.017</v>
      </c>
      <c r="D356" s="11">
        <v>456.017</v>
      </c>
      <c r="E356" s="11">
        <v>0</v>
      </c>
      <c r="F356" s="11">
        <v>0</v>
      </c>
      <c r="G356" s="11">
        <v>0</v>
      </c>
      <c r="H356" s="11">
        <v>0</v>
      </c>
      <c r="I356" s="11">
        <v>0</v>
      </c>
    </row>
    <row r="357" spans="1:9" x14ac:dyDescent="0.25">
      <c r="A357">
        <v>7457</v>
      </c>
      <c r="B357" t="s">
        <v>81</v>
      </c>
      <c r="C357" s="11">
        <v>362.02965</v>
      </c>
      <c r="D357" s="11">
        <v>362.02965</v>
      </c>
      <c r="E357" s="11">
        <v>0</v>
      </c>
      <c r="F357" s="11">
        <v>0</v>
      </c>
      <c r="G357" s="11">
        <v>0</v>
      </c>
      <c r="H357" s="11">
        <v>0</v>
      </c>
      <c r="I357" s="11">
        <v>0</v>
      </c>
    </row>
    <row r="358" spans="1:9" x14ac:dyDescent="0.25">
      <c r="A358" t="s">
        <v>82</v>
      </c>
      <c r="B358" t="s">
        <v>209</v>
      </c>
      <c r="C358" s="11">
        <v>4238.6807199999994</v>
      </c>
      <c r="D358" s="11">
        <v>4238.6807199999994</v>
      </c>
      <c r="E358" s="11">
        <v>0</v>
      </c>
      <c r="F358" s="11">
        <v>0</v>
      </c>
      <c r="G358" s="11">
        <v>0</v>
      </c>
      <c r="H358" s="11">
        <v>0</v>
      </c>
      <c r="I358" s="11">
        <v>0</v>
      </c>
    </row>
    <row r="359" spans="1:9" x14ac:dyDescent="0.25">
      <c r="A359">
        <v>7499</v>
      </c>
      <c r="B359" t="s">
        <v>81</v>
      </c>
      <c r="C359" s="11">
        <v>876.15558999999996</v>
      </c>
      <c r="D359" s="11">
        <v>876.15558999999996</v>
      </c>
      <c r="E359" s="11">
        <v>0</v>
      </c>
      <c r="F359" s="11">
        <v>0</v>
      </c>
      <c r="G359" s="11">
        <v>0</v>
      </c>
      <c r="H359" s="11">
        <v>0</v>
      </c>
      <c r="I359" s="11">
        <v>0</v>
      </c>
    </row>
    <row r="360" spans="1:9" x14ac:dyDescent="0.25">
      <c r="A360" t="s">
        <v>82</v>
      </c>
      <c r="B360" t="s">
        <v>210</v>
      </c>
      <c r="C360" s="11">
        <v>876.15558999999996</v>
      </c>
      <c r="D360" s="11">
        <v>876.15558999999996</v>
      </c>
      <c r="E360" s="11">
        <v>0</v>
      </c>
      <c r="F360" s="11">
        <v>0</v>
      </c>
      <c r="G360" s="11">
        <v>0</v>
      </c>
      <c r="H360" s="11">
        <v>0</v>
      </c>
      <c r="I360" s="11">
        <v>0</v>
      </c>
    </row>
    <row r="361" spans="1:9" x14ac:dyDescent="0.25">
      <c r="A361" t="s">
        <v>82</v>
      </c>
      <c r="B361" t="s">
        <v>211</v>
      </c>
      <c r="C361" s="11">
        <v>100165.55323</v>
      </c>
      <c r="D361" s="11">
        <v>100165.55323</v>
      </c>
      <c r="E361" s="11">
        <v>0</v>
      </c>
      <c r="F361" s="11">
        <v>0</v>
      </c>
      <c r="G361" s="11">
        <v>0</v>
      </c>
      <c r="H361" s="11">
        <v>0</v>
      </c>
      <c r="I361" s="11">
        <v>0</v>
      </c>
    </row>
    <row r="362" spans="1:9" x14ac:dyDescent="0.25">
      <c r="A362">
        <v>7500</v>
      </c>
      <c r="B362" t="s">
        <v>81</v>
      </c>
      <c r="C362" s="11">
        <v>5039.6967599999998</v>
      </c>
      <c r="D362" s="11">
        <v>5039.6967599999998</v>
      </c>
      <c r="E362" s="11">
        <v>0</v>
      </c>
      <c r="F362" s="11">
        <v>0</v>
      </c>
      <c r="G362" s="11">
        <v>0</v>
      </c>
      <c r="H362" s="11">
        <v>0</v>
      </c>
      <c r="I362" s="11">
        <v>0</v>
      </c>
    </row>
    <row r="363" spans="1:9" x14ac:dyDescent="0.25">
      <c r="A363">
        <v>7503</v>
      </c>
      <c r="B363" t="s">
        <v>81</v>
      </c>
      <c r="C363" s="11">
        <v>80.234999999999999</v>
      </c>
      <c r="D363" s="11">
        <v>80.234999999999999</v>
      </c>
      <c r="E363" s="11">
        <v>0</v>
      </c>
      <c r="F363" s="11">
        <v>0</v>
      </c>
      <c r="G363" s="11">
        <v>0</v>
      </c>
      <c r="H363" s="11">
        <v>0</v>
      </c>
      <c r="I363" s="11">
        <v>0</v>
      </c>
    </row>
    <row r="364" spans="1:9" x14ac:dyDescent="0.25">
      <c r="A364">
        <v>7509</v>
      </c>
      <c r="B364" t="s">
        <v>81</v>
      </c>
      <c r="C364" s="11">
        <v>59.503699999999995</v>
      </c>
      <c r="D364" s="11">
        <v>59.503699999999995</v>
      </c>
      <c r="E364" s="11">
        <v>0</v>
      </c>
      <c r="F364" s="11">
        <v>0</v>
      </c>
      <c r="G364" s="11">
        <v>0</v>
      </c>
      <c r="H364" s="11">
        <v>0</v>
      </c>
      <c r="I364" s="11">
        <v>0</v>
      </c>
    </row>
    <row r="365" spans="1:9" x14ac:dyDescent="0.25">
      <c r="A365" t="s">
        <v>82</v>
      </c>
      <c r="B365" t="s">
        <v>212</v>
      </c>
      <c r="C365" s="11">
        <v>5179.4354599999997</v>
      </c>
      <c r="D365" s="11">
        <v>5179.4354599999997</v>
      </c>
      <c r="E365" s="11">
        <v>0</v>
      </c>
      <c r="F365" s="11">
        <v>0</v>
      </c>
      <c r="G365" s="11">
        <v>0</v>
      </c>
      <c r="H365" s="11">
        <v>0</v>
      </c>
      <c r="I365" s="11">
        <v>0</v>
      </c>
    </row>
    <row r="366" spans="1:9" x14ac:dyDescent="0.25">
      <c r="A366" t="s">
        <v>82</v>
      </c>
      <c r="B366" t="s">
        <v>213</v>
      </c>
      <c r="C366" s="11">
        <v>5179.4354599999997</v>
      </c>
      <c r="D366" s="11">
        <v>5179.4354599999997</v>
      </c>
      <c r="E366" s="11">
        <v>0</v>
      </c>
      <c r="F366" s="11">
        <v>0</v>
      </c>
      <c r="G366" s="11">
        <v>0</v>
      </c>
      <c r="H366" s="11">
        <v>0</v>
      </c>
      <c r="I366" s="11">
        <v>0</v>
      </c>
    </row>
    <row r="367" spans="1:9" x14ac:dyDescent="0.25">
      <c r="A367">
        <v>7700</v>
      </c>
      <c r="B367" t="s">
        <v>81</v>
      </c>
      <c r="C367" s="11">
        <v>2267.7752400000004</v>
      </c>
      <c r="D367" s="11">
        <v>2267.7752400000004</v>
      </c>
      <c r="E367" s="11">
        <v>0</v>
      </c>
      <c r="F367" s="11">
        <v>0</v>
      </c>
      <c r="G367" s="11">
        <v>0</v>
      </c>
      <c r="H367" s="11">
        <v>0</v>
      </c>
      <c r="I367" s="11">
        <v>0</v>
      </c>
    </row>
    <row r="368" spans="1:9" x14ac:dyDescent="0.25">
      <c r="A368">
        <v>7701</v>
      </c>
      <c r="B368" t="s">
        <v>81</v>
      </c>
      <c r="C368" s="11">
        <v>18202.30055</v>
      </c>
      <c r="D368" s="11">
        <v>18202.30055</v>
      </c>
      <c r="E368" s="11">
        <v>0</v>
      </c>
      <c r="F368" s="11">
        <v>0</v>
      </c>
      <c r="G368" s="11">
        <v>0</v>
      </c>
      <c r="H368" s="11">
        <v>0</v>
      </c>
      <c r="I368" s="11">
        <v>0</v>
      </c>
    </row>
    <row r="369" spans="1:9" x14ac:dyDescent="0.25">
      <c r="A369">
        <v>7701</v>
      </c>
      <c r="B369" t="s">
        <v>89</v>
      </c>
      <c r="C369" s="11">
        <v>-5848.9966699999995</v>
      </c>
      <c r="D369" s="11">
        <v>-5848.9966699999995</v>
      </c>
      <c r="E369" s="11">
        <v>0</v>
      </c>
      <c r="F369" s="11">
        <v>0</v>
      </c>
      <c r="G369" s="11">
        <v>0</v>
      </c>
      <c r="H369" s="11">
        <v>0</v>
      </c>
      <c r="I369" s="11">
        <v>0</v>
      </c>
    </row>
    <row r="370" spans="1:9" x14ac:dyDescent="0.25">
      <c r="A370">
        <v>7702</v>
      </c>
      <c r="B370" t="s">
        <v>81</v>
      </c>
      <c r="C370" s="11">
        <v>19231.848289999998</v>
      </c>
      <c r="D370" s="11">
        <v>19231.848289999998</v>
      </c>
      <c r="E370" s="11">
        <v>0</v>
      </c>
      <c r="F370" s="11">
        <v>0</v>
      </c>
      <c r="G370" s="11">
        <v>0</v>
      </c>
      <c r="H370" s="11">
        <v>0</v>
      </c>
      <c r="I370" s="11">
        <v>0</v>
      </c>
    </row>
    <row r="371" spans="1:9" x14ac:dyDescent="0.25">
      <c r="A371">
        <v>7702</v>
      </c>
      <c r="B371" t="s">
        <v>89</v>
      </c>
      <c r="C371" s="11">
        <v>-31965.51036</v>
      </c>
      <c r="D371" s="11">
        <v>-31965.51036</v>
      </c>
      <c r="E371" s="11">
        <v>0</v>
      </c>
      <c r="F371" s="11">
        <v>0</v>
      </c>
      <c r="G371" s="11">
        <v>0</v>
      </c>
      <c r="H371" s="11">
        <v>0</v>
      </c>
      <c r="I371" s="11">
        <v>0</v>
      </c>
    </row>
    <row r="372" spans="1:9" x14ac:dyDescent="0.25">
      <c r="A372">
        <v>7705</v>
      </c>
      <c r="B372" t="s">
        <v>89</v>
      </c>
      <c r="C372" s="11">
        <v>-165.62736999999998</v>
      </c>
      <c r="D372" s="11">
        <v>-165.62736999999998</v>
      </c>
      <c r="E372" s="11">
        <v>0</v>
      </c>
      <c r="F372" s="11">
        <v>0</v>
      </c>
      <c r="G372" s="11">
        <v>0</v>
      </c>
      <c r="H372" s="11">
        <v>0</v>
      </c>
      <c r="I372" s="11">
        <v>0</v>
      </c>
    </row>
    <row r="373" spans="1:9" x14ac:dyDescent="0.25">
      <c r="A373">
        <v>7706</v>
      </c>
      <c r="B373" t="s">
        <v>81</v>
      </c>
      <c r="C373" s="11">
        <v>361.90492999999998</v>
      </c>
      <c r="D373" s="11">
        <v>361.90492999999998</v>
      </c>
      <c r="E373" s="11">
        <v>0</v>
      </c>
      <c r="F373" s="11">
        <v>0</v>
      </c>
      <c r="G373" s="11">
        <v>0</v>
      </c>
      <c r="H373" s="11">
        <v>0</v>
      </c>
      <c r="I373" s="11">
        <v>0</v>
      </c>
    </row>
    <row r="374" spans="1:9" x14ac:dyDescent="0.25">
      <c r="A374">
        <v>7706</v>
      </c>
      <c r="B374" t="s">
        <v>89</v>
      </c>
      <c r="C374" s="11">
        <v>-1547.2126599999999</v>
      </c>
      <c r="D374" s="11">
        <v>-1547.2126599999999</v>
      </c>
      <c r="E374" s="11">
        <v>0</v>
      </c>
      <c r="F374" s="11">
        <v>0</v>
      </c>
      <c r="G374" s="11">
        <v>0</v>
      </c>
      <c r="H374" s="11">
        <v>0</v>
      </c>
      <c r="I374" s="11">
        <v>0</v>
      </c>
    </row>
    <row r="375" spans="1:9" x14ac:dyDescent="0.25">
      <c r="A375">
        <v>7707</v>
      </c>
      <c r="B375" t="s">
        <v>81</v>
      </c>
      <c r="C375" s="11">
        <v>2109.5590000000002</v>
      </c>
      <c r="D375" s="11">
        <v>2109.5590000000002</v>
      </c>
      <c r="E375" s="11">
        <v>0</v>
      </c>
      <c r="F375" s="11">
        <v>0</v>
      </c>
      <c r="G375" s="11">
        <v>0</v>
      </c>
      <c r="H375" s="11">
        <v>0</v>
      </c>
      <c r="I375" s="11">
        <v>0</v>
      </c>
    </row>
    <row r="376" spans="1:9" x14ac:dyDescent="0.25">
      <c r="A376">
        <v>7707</v>
      </c>
      <c r="B376" t="s">
        <v>89</v>
      </c>
      <c r="C376" s="11">
        <v>-0.15712000000000001</v>
      </c>
      <c r="D376" s="11">
        <v>-0.15712000000000001</v>
      </c>
      <c r="E376" s="11">
        <v>0</v>
      </c>
      <c r="F376" s="11">
        <v>0</v>
      </c>
      <c r="G376" s="11">
        <v>0</v>
      </c>
      <c r="H376" s="11">
        <v>0</v>
      </c>
      <c r="I376" s="11">
        <v>0</v>
      </c>
    </row>
    <row r="377" spans="1:9" x14ac:dyDescent="0.25">
      <c r="A377" t="s">
        <v>82</v>
      </c>
      <c r="B377" t="s">
        <v>214</v>
      </c>
      <c r="C377" s="11">
        <v>2645.8838300000002</v>
      </c>
      <c r="D377" s="11">
        <v>2645.8838300000002</v>
      </c>
      <c r="E377" s="11">
        <v>0</v>
      </c>
      <c r="F377" s="11">
        <v>0</v>
      </c>
      <c r="G377" s="11">
        <v>0</v>
      </c>
      <c r="H377" s="11">
        <v>0</v>
      </c>
      <c r="I377" s="11">
        <v>0</v>
      </c>
    </row>
    <row r="378" spans="1:9" x14ac:dyDescent="0.25">
      <c r="A378" t="s">
        <v>82</v>
      </c>
      <c r="B378" t="s">
        <v>215</v>
      </c>
      <c r="C378" s="11">
        <v>2645.8838300000002</v>
      </c>
      <c r="D378" s="11">
        <v>2645.8838300000002</v>
      </c>
      <c r="E378" s="11">
        <v>0</v>
      </c>
      <c r="F378" s="11">
        <v>0</v>
      </c>
      <c r="G378" s="11">
        <v>0</v>
      </c>
      <c r="H378" s="11">
        <v>0</v>
      </c>
      <c r="I378" s="11">
        <v>0</v>
      </c>
    </row>
    <row r="379" spans="1:9" x14ac:dyDescent="0.25">
      <c r="A379">
        <v>7900</v>
      </c>
      <c r="B379" t="s">
        <v>81</v>
      </c>
      <c r="C379" s="11">
        <v>717.68700000000001</v>
      </c>
      <c r="D379" s="11">
        <v>717.68700000000001</v>
      </c>
      <c r="E379" s="11">
        <v>0</v>
      </c>
      <c r="F379" s="11">
        <v>0</v>
      </c>
      <c r="G379" s="11">
        <v>0</v>
      </c>
      <c r="H379" s="11">
        <v>0</v>
      </c>
      <c r="I379" s="11">
        <v>0</v>
      </c>
    </row>
    <row r="380" spans="1:9" x14ac:dyDescent="0.25">
      <c r="A380">
        <v>7900</v>
      </c>
      <c r="B380" t="s">
        <v>89</v>
      </c>
      <c r="C380" s="11">
        <v>-69.943339999999992</v>
      </c>
      <c r="D380" s="11">
        <v>-69.943339999999992</v>
      </c>
      <c r="E380" s="11">
        <v>0</v>
      </c>
      <c r="F380" s="11">
        <v>0</v>
      </c>
      <c r="G380" s="11">
        <v>0</v>
      </c>
      <c r="H380" s="11">
        <v>0</v>
      </c>
      <c r="I380" s="11">
        <v>0</v>
      </c>
    </row>
    <row r="381" spans="1:9" x14ac:dyDescent="0.25">
      <c r="A381" t="s">
        <v>82</v>
      </c>
      <c r="B381" t="s">
        <v>266</v>
      </c>
      <c r="C381" s="11">
        <v>647.74365999999998</v>
      </c>
      <c r="D381" s="11">
        <v>647.74365999999998</v>
      </c>
      <c r="E381" s="11">
        <v>0</v>
      </c>
      <c r="F381" s="11">
        <v>0</v>
      </c>
      <c r="G381" s="11">
        <v>0</v>
      </c>
      <c r="H381" s="11">
        <v>0</v>
      </c>
      <c r="I381" s="11">
        <v>0</v>
      </c>
    </row>
    <row r="382" spans="1:9" x14ac:dyDescent="0.25">
      <c r="A382" t="s">
        <v>82</v>
      </c>
      <c r="B382" t="s">
        <v>267</v>
      </c>
      <c r="C382" s="11">
        <v>647.74365999999998</v>
      </c>
      <c r="D382" s="11">
        <v>647.74365999999998</v>
      </c>
      <c r="E382" s="11">
        <v>0</v>
      </c>
      <c r="F382" s="11">
        <v>0</v>
      </c>
      <c r="G382" s="11">
        <v>0</v>
      </c>
      <c r="H382" s="11">
        <v>0</v>
      </c>
      <c r="I382" s="11">
        <v>0</v>
      </c>
    </row>
    <row r="383" spans="1:9" x14ac:dyDescent="0.25">
      <c r="A383" t="s">
        <v>216</v>
      </c>
      <c r="B383" t="s">
        <v>217</v>
      </c>
      <c r="C383" s="11">
        <v>371498.61230000004</v>
      </c>
      <c r="D383" s="11">
        <v>371498.61230000004</v>
      </c>
      <c r="E383" s="11">
        <v>0</v>
      </c>
      <c r="F383" s="11">
        <v>0</v>
      </c>
      <c r="G383" s="11">
        <v>0</v>
      </c>
      <c r="H383" s="11">
        <v>0</v>
      </c>
      <c r="I383" s="11">
        <v>0</v>
      </c>
    </row>
    <row r="384" spans="1:9" x14ac:dyDescent="0.25">
      <c r="A384" t="s">
        <v>218</v>
      </c>
      <c r="B384" t="s">
        <v>219</v>
      </c>
      <c r="C384" s="11">
        <v>47517.406920000001</v>
      </c>
      <c r="D384" s="11">
        <v>47517.406920000001</v>
      </c>
      <c r="E384" s="11">
        <v>0</v>
      </c>
      <c r="F384" s="11">
        <v>0</v>
      </c>
      <c r="G384" s="11">
        <v>0</v>
      </c>
      <c r="H384" s="11">
        <v>0</v>
      </c>
      <c r="I384" s="11">
        <v>0</v>
      </c>
    </row>
    <row r="385" spans="1:9" x14ac:dyDescent="0.25">
      <c r="A385">
        <v>9000</v>
      </c>
      <c r="B385" t="s">
        <v>81</v>
      </c>
      <c r="C385" s="11">
        <v>975562.90445000003</v>
      </c>
      <c r="D385" s="11">
        <v>965158.29723999999</v>
      </c>
      <c r="E385" s="11">
        <v>9073.4957200000008</v>
      </c>
      <c r="F385" s="11">
        <v>0</v>
      </c>
      <c r="G385" s="11">
        <v>1331.11149</v>
      </c>
      <c r="H385" s="11">
        <v>0</v>
      </c>
      <c r="I385" s="11">
        <v>0</v>
      </c>
    </row>
    <row r="386" spans="1:9" x14ac:dyDescent="0.25">
      <c r="A386" t="s">
        <v>82</v>
      </c>
      <c r="B386" t="s">
        <v>220</v>
      </c>
      <c r="C386" s="11">
        <v>975562.90445000003</v>
      </c>
      <c r="D386" s="11">
        <v>965158.29723999999</v>
      </c>
      <c r="E386" s="11">
        <v>9073.4957200000008</v>
      </c>
      <c r="F386" s="11">
        <v>0</v>
      </c>
      <c r="G386" s="11">
        <v>1331.11149</v>
      </c>
      <c r="H386" s="11">
        <v>0</v>
      </c>
      <c r="I386" s="11">
        <v>0</v>
      </c>
    </row>
    <row r="387" spans="1:9" x14ac:dyDescent="0.25">
      <c r="A387" t="s">
        <v>82</v>
      </c>
      <c r="B387" t="s">
        <v>221</v>
      </c>
      <c r="C387" s="11">
        <v>975562.90445000003</v>
      </c>
      <c r="D387" s="11">
        <v>965158.29723999999</v>
      </c>
      <c r="E387" s="11">
        <v>9073.4957200000008</v>
      </c>
      <c r="F387" s="11">
        <v>0</v>
      </c>
      <c r="G387" s="11">
        <v>1331.11149</v>
      </c>
      <c r="H387" s="11">
        <v>0</v>
      </c>
      <c r="I387" s="11">
        <v>0</v>
      </c>
    </row>
    <row r="388" spans="1:9" x14ac:dyDescent="0.25">
      <c r="A388">
        <v>9122</v>
      </c>
      <c r="B388" t="s">
        <v>81</v>
      </c>
      <c r="C388" s="11">
        <v>49638.168079999996</v>
      </c>
      <c r="D388" s="11">
        <v>0</v>
      </c>
      <c r="E388" s="11">
        <v>49638.168079999996</v>
      </c>
      <c r="F388" s="11">
        <v>0</v>
      </c>
      <c r="G388" s="11">
        <v>0</v>
      </c>
      <c r="H388" s="11">
        <v>0</v>
      </c>
      <c r="I388" s="11">
        <v>0</v>
      </c>
    </row>
    <row r="389" spans="1:9" x14ac:dyDescent="0.25">
      <c r="A389">
        <v>9129</v>
      </c>
      <c r="B389" t="s">
        <v>81</v>
      </c>
      <c r="C389" s="11">
        <v>456699.93197999999</v>
      </c>
      <c r="D389" s="11">
        <v>265249.42168000003</v>
      </c>
      <c r="E389" s="11">
        <v>191450.51030000002</v>
      </c>
      <c r="F389" s="11">
        <v>0</v>
      </c>
      <c r="G389" s="11">
        <v>0</v>
      </c>
      <c r="H389" s="11">
        <v>0</v>
      </c>
      <c r="I389" s="11">
        <v>0</v>
      </c>
    </row>
    <row r="390" spans="1:9" x14ac:dyDescent="0.25">
      <c r="A390" t="s">
        <v>82</v>
      </c>
      <c r="B390" t="s">
        <v>222</v>
      </c>
      <c r="C390" s="11">
        <v>506338.10006000003</v>
      </c>
      <c r="D390" s="11">
        <v>265249.42168000003</v>
      </c>
      <c r="E390" s="11">
        <v>241088.67838</v>
      </c>
      <c r="F390" s="11">
        <v>0</v>
      </c>
      <c r="G390" s="11">
        <v>0</v>
      </c>
      <c r="H390" s="11">
        <v>0</v>
      </c>
      <c r="I390" s="11">
        <v>0</v>
      </c>
    </row>
    <row r="391" spans="1:9" x14ac:dyDescent="0.25">
      <c r="A391" t="s">
        <v>82</v>
      </c>
      <c r="B391" t="s">
        <v>223</v>
      </c>
      <c r="C391" s="11">
        <v>506338.10006000003</v>
      </c>
      <c r="D391" s="11">
        <v>265249.42168000003</v>
      </c>
      <c r="E391" s="11">
        <v>241088.67838</v>
      </c>
      <c r="F391" s="11">
        <v>0</v>
      </c>
      <c r="G391" s="11">
        <v>0</v>
      </c>
      <c r="H391" s="11">
        <v>0</v>
      </c>
      <c r="I391" s="11">
        <v>0</v>
      </c>
    </row>
    <row r="392" spans="1:9" x14ac:dyDescent="0.25">
      <c r="A392">
        <v>9208</v>
      </c>
      <c r="B392" t="s">
        <v>81</v>
      </c>
      <c r="C392" s="11">
        <v>265836.83818000002</v>
      </c>
      <c r="D392" s="11">
        <v>196308.27249999999</v>
      </c>
      <c r="E392" s="11">
        <v>69528.565680000014</v>
      </c>
      <c r="F392" s="11">
        <v>0</v>
      </c>
      <c r="G392" s="11">
        <v>0</v>
      </c>
      <c r="H392" s="11">
        <v>0</v>
      </c>
      <c r="I392" s="11">
        <v>0</v>
      </c>
    </row>
    <row r="393" spans="1:9" x14ac:dyDescent="0.25">
      <c r="A393" t="s">
        <v>82</v>
      </c>
      <c r="B393" t="s">
        <v>224</v>
      </c>
      <c r="C393" s="11">
        <v>265836.83818000002</v>
      </c>
      <c r="D393" s="11">
        <v>196308.27249999999</v>
      </c>
      <c r="E393" s="11">
        <v>69528.565680000014</v>
      </c>
      <c r="F393" s="11">
        <v>0</v>
      </c>
      <c r="G393" s="11">
        <v>0</v>
      </c>
      <c r="H393" s="11">
        <v>0</v>
      </c>
      <c r="I393" s="11">
        <v>0</v>
      </c>
    </row>
    <row r="394" spans="1:9" x14ac:dyDescent="0.25">
      <c r="A394" t="s">
        <v>82</v>
      </c>
      <c r="B394" t="s">
        <v>225</v>
      </c>
      <c r="C394" s="11">
        <v>265836.83818000002</v>
      </c>
      <c r="D394" s="11">
        <v>196308.27249999999</v>
      </c>
      <c r="E394" s="11">
        <v>69528.565680000014</v>
      </c>
      <c r="F394" s="11">
        <v>0</v>
      </c>
      <c r="G394" s="11">
        <v>0</v>
      </c>
      <c r="H394" s="11">
        <v>0</v>
      </c>
      <c r="I394" s="11">
        <v>0</v>
      </c>
    </row>
    <row r="395" spans="1:9" x14ac:dyDescent="0.25">
      <c r="A395">
        <v>9350</v>
      </c>
      <c r="B395" t="s">
        <v>81</v>
      </c>
      <c r="C395" s="11">
        <v>28233.48142</v>
      </c>
      <c r="D395" s="11">
        <v>28233.48142</v>
      </c>
      <c r="E395" s="11">
        <v>0</v>
      </c>
      <c r="F395" s="11">
        <v>0</v>
      </c>
      <c r="G395" s="11">
        <v>0</v>
      </c>
      <c r="H395" s="11">
        <v>0</v>
      </c>
      <c r="I395" s="11">
        <v>0</v>
      </c>
    </row>
    <row r="396" spans="1:9" x14ac:dyDescent="0.25">
      <c r="A396" t="s">
        <v>82</v>
      </c>
      <c r="B396" t="s">
        <v>481</v>
      </c>
      <c r="C396" s="11">
        <v>28233.48142</v>
      </c>
      <c r="D396" s="11">
        <v>28233.48142</v>
      </c>
      <c r="E396" s="11">
        <v>0</v>
      </c>
      <c r="F396" s="11">
        <v>0</v>
      </c>
      <c r="G396" s="11">
        <v>0</v>
      </c>
      <c r="H396" s="11">
        <v>0</v>
      </c>
      <c r="I396" s="11">
        <v>0</v>
      </c>
    </row>
    <row r="397" spans="1:9" x14ac:dyDescent="0.25">
      <c r="A397" t="s">
        <v>82</v>
      </c>
      <c r="B397" t="s">
        <v>482</v>
      </c>
      <c r="C397" s="11">
        <v>28233.48142</v>
      </c>
      <c r="D397" s="11">
        <v>28233.48142</v>
      </c>
      <c r="E397" s="11">
        <v>0</v>
      </c>
      <c r="F397" s="11">
        <v>0</v>
      </c>
      <c r="G397" s="11">
        <v>0</v>
      </c>
      <c r="H397" s="11">
        <v>0</v>
      </c>
      <c r="I397" s="11">
        <v>0</v>
      </c>
    </row>
    <row r="398" spans="1:9" x14ac:dyDescent="0.25">
      <c r="A398">
        <v>9500</v>
      </c>
      <c r="B398" t="s">
        <v>81</v>
      </c>
      <c r="C398" s="11">
        <v>3445485.3463000003</v>
      </c>
      <c r="D398" s="11">
        <v>2186481.3273100001</v>
      </c>
      <c r="E398" s="11">
        <v>1259004.01899</v>
      </c>
      <c r="F398" s="11">
        <v>0</v>
      </c>
      <c r="G398" s="11">
        <v>0</v>
      </c>
      <c r="H398" s="11">
        <v>0</v>
      </c>
      <c r="I398" s="11">
        <v>0</v>
      </c>
    </row>
    <row r="399" spans="1:9" x14ac:dyDescent="0.25">
      <c r="A399" t="s">
        <v>82</v>
      </c>
      <c r="B399" t="s">
        <v>226</v>
      </c>
      <c r="C399" s="11">
        <v>3445485.3463000003</v>
      </c>
      <c r="D399" s="11">
        <v>2186481.3273100001</v>
      </c>
      <c r="E399" s="11">
        <v>1259004.01899</v>
      </c>
      <c r="F399" s="11">
        <v>0</v>
      </c>
      <c r="G399" s="11">
        <v>0</v>
      </c>
      <c r="H399" s="11">
        <v>0</v>
      </c>
      <c r="I399" s="11">
        <v>0</v>
      </c>
    </row>
    <row r="400" spans="1:9" x14ac:dyDescent="0.25">
      <c r="A400">
        <v>9520</v>
      </c>
      <c r="B400" t="s">
        <v>81</v>
      </c>
      <c r="C400" s="11">
        <v>592992.62664999999</v>
      </c>
      <c r="D400" s="11">
        <v>592992.62664999999</v>
      </c>
      <c r="E400" s="11">
        <v>0</v>
      </c>
      <c r="F400" s="11">
        <v>0</v>
      </c>
      <c r="G400" s="11">
        <v>0</v>
      </c>
      <c r="H400" s="11">
        <v>0</v>
      </c>
      <c r="I400" s="11">
        <v>0</v>
      </c>
    </row>
    <row r="401" spans="1:9" x14ac:dyDescent="0.25">
      <c r="A401">
        <v>9521</v>
      </c>
      <c r="B401" t="s">
        <v>81</v>
      </c>
      <c r="C401" s="11">
        <v>182830.84135</v>
      </c>
      <c r="D401" s="11">
        <v>182830.84135</v>
      </c>
      <c r="E401" s="11">
        <v>0</v>
      </c>
      <c r="F401" s="11">
        <v>0</v>
      </c>
      <c r="G401" s="11">
        <v>0</v>
      </c>
      <c r="H401" s="11">
        <v>0</v>
      </c>
      <c r="I401" s="11">
        <v>0</v>
      </c>
    </row>
    <row r="402" spans="1:9" x14ac:dyDescent="0.25">
      <c r="A402">
        <v>9523</v>
      </c>
      <c r="B402" t="s">
        <v>81</v>
      </c>
      <c r="C402" s="11">
        <v>1049054.9659299999</v>
      </c>
      <c r="D402" s="11">
        <v>1049054.9659299999</v>
      </c>
      <c r="E402" s="11">
        <v>0</v>
      </c>
      <c r="F402" s="11">
        <v>0</v>
      </c>
      <c r="G402" s="11">
        <v>0</v>
      </c>
      <c r="H402" s="11">
        <v>0</v>
      </c>
      <c r="I402" s="11">
        <v>0</v>
      </c>
    </row>
    <row r="403" spans="1:9" x14ac:dyDescent="0.25">
      <c r="A403" t="s">
        <v>82</v>
      </c>
      <c r="B403" t="s">
        <v>227</v>
      </c>
      <c r="C403" s="11">
        <v>1824878.4339300001</v>
      </c>
      <c r="D403" s="11">
        <v>1824878.4339300001</v>
      </c>
      <c r="E403" s="11">
        <v>0</v>
      </c>
      <c r="F403" s="11">
        <v>0</v>
      </c>
      <c r="G403" s="11">
        <v>0</v>
      </c>
      <c r="H403" s="11">
        <v>0</v>
      </c>
      <c r="I403" s="11">
        <v>0</v>
      </c>
    </row>
    <row r="404" spans="1:9" x14ac:dyDescent="0.25">
      <c r="A404" t="s">
        <v>82</v>
      </c>
      <c r="B404" t="s">
        <v>228</v>
      </c>
      <c r="C404" s="11">
        <v>5270363.7802299997</v>
      </c>
      <c r="D404" s="11">
        <v>4011359.7612399999</v>
      </c>
      <c r="E404" s="11">
        <v>1259004.01899</v>
      </c>
      <c r="F404" s="11">
        <v>0</v>
      </c>
      <c r="G404" s="11">
        <v>0</v>
      </c>
      <c r="H404" s="11">
        <v>0</v>
      </c>
      <c r="I404" s="11">
        <v>0</v>
      </c>
    </row>
    <row r="405" spans="1:9" x14ac:dyDescent="0.25">
      <c r="A405">
        <v>9610</v>
      </c>
      <c r="B405" t="s">
        <v>81</v>
      </c>
      <c r="C405" s="11">
        <v>0.66539000000000004</v>
      </c>
      <c r="D405" s="11">
        <v>4.0000000000000001E-3</v>
      </c>
      <c r="E405" s="11">
        <v>0.66139000000000003</v>
      </c>
      <c r="F405" s="11">
        <v>0</v>
      </c>
      <c r="G405" s="11">
        <v>0</v>
      </c>
      <c r="H405" s="11">
        <v>0</v>
      </c>
      <c r="I405" s="11">
        <v>0</v>
      </c>
    </row>
    <row r="406" spans="1:9" x14ac:dyDescent="0.25">
      <c r="A406">
        <v>9611</v>
      </c>
      <c r="B406" t="s">
        <v>81</v>
      </c>
      <c r="C406" s="11">
        <v>32421.68246</v>
      </c>
      <c r="D406" s="11">
        <v>30124.202880000001</v>
      </c>
      <c r="E406" s="11">
        <v>2297.4795800000002</v>
      </c>
      <c r="F406" s="11">
        <v>0</v>
      </c>
      <c r="G406" s="11">
        <v>0</v>
      </c>
      <c r="H406" s="11">
        <v>0</v>
      </c>
      <c r="I406" s="11">
        <v>0</v>
      </c>
    </row>
    <row r="407" spans="1:9" x14ac:dyDescent="0.25">
      <c r="A407">
        <v>9617</v>
      </c>
      <c r="B407" t="s">
        <v>81</v>
      </c>
      <c r="C407" s="11">
        <v>75.513999999999996</v>
      </c>
      <c r="D407" s="11">
        <v>75.513999999999996</v>
      </c>
      <c r="E407" s="11">
        <v>0</v>
      </c>
      <c r="F407" s="11">
        <v>0</v>
      </c>
      <c r="G407" s="11">
        <v>0</v>
      </c>
      <c r="H407" s="11">
        <v>0</v>
      </c>
      <c r="I407" s="11">
        <v>0</v>
      </c>
    </row>
    <row r="408" spans="1:9" x14ac:dyDescent="0.25">
      <c r="A408">
        <v>9618</v>
      </c>
      <c r="B408" t="s">
        <v>81</v>
      </c>
      <c r="C408" s="11">
        <v>242.8725</v>
      </c>
      <c r="D408" s="11">
        <v>242.8725</v>
      </c>
      <c r="E408" s="11">
        <v>0</v>
      </c>
      <c r="F408" s="11">
        <v>0</v>
      </c>
      <c r="G408" s="11">
        <v>0</v>
      </c>
      <c r="H408" s="11">
        <v>0</v>
      </c>
      <c r="I408" s="11">
        <v>0</v>
      </c>
    </row>
    <row r="409" spans="1:9" x14ac:dyDescent="0.25">
      <c r="A409" t="s">
        <v>82</v>
      </c>
      <c r="B409" t="s">
        <v>229</v>
      </c>
      <c r="C409" s="11">
        <v>32740.734350000002</v>
      </c>
      <c r="D409" s="11">
        <v>30442.593379999998</v>
      </c>
      <c r="E409" s="11">
        <v>2298.1409700000004</v>
      </c>
      <c r="F409" s="11">
        <v>0</v>
      </c>
      <c r="G409" s="11">
        <v>0</v>
      </c>
      <c r="H409" s="11">
        <v>0</v>
      </c>
      <c r="I409" s="11">
        <v>0</v>
      </c>
    </row>
    <row r="410" spans="1:9" x14ac:dyDescent="0.25">
      <c r="A410" t="s">
        <v>82</v>
      </c>
      <c r="B410" t="s">
        <v>230</v>
      </c>
      <c r="C410" s="11">
        <v>32740.734350000002</v>
      </c>
      <c r="D410" s="11">
        <v>30442.593379999998</v>
      </c>
      <c r="E410" s="11">
        <v>2298.1409700000004</v>
      </c>
      <c r="F410" s="11">
        <v>0</v>
      </c>
      <c r="G410" s="11">
        <v>0</v>
      </c>
      <c r="H410" s="11">
        <v>0</v>
      </c>
      <c r="I410" s="11">
        <v>0</v>
      </c>
    </row>
    <row r="411" spans="1:9" x14ac:dyDescent="0.25">
      <c r="A411">
        <v>9781</v>
      </c>
      <c r="B411" t="s">
        <v>81</v>
      </c>
      <c r="C411" s="11">
        <v>219.04292000000001</v>
      </c>
      <c r="D411" s="11">
        <v>219.04292000000001</v>
      </c>
      <c r="E411" s="11">
        <v>0</v>
      </c>
      <c r="F411" s="11">
        <v>0</v>
      </c>
      <c r="G411" s="11">
        <v>0</v>
      </c>
      <c r="H411" s="11">
        <v>0</v>
      </c>
      <c r="I411" s="11">
        <v>0</v>
      </c>
    </row>
    <row r="412" spans="1:9" x14ac:dyDescent="0.25">
      <c r="A412">
        <v>9782</v>
      </c>
      <c r="B412" t="s">
        <v>81</v>
      </c>
      <c r="C412" s="11">
        <v>173479.16318</v>
      </c>
      <c r="D412" s="11">
        <v>173479.16318</v>
      </c>
      <c r="E412" s="11">
        <v>0</v>
      </c>
      <c r="F412" s="11">
        <v>0</v>
      </c>
      <c r="G412" s="11">
        <v>0</v>
      </c>
      <c r="H412" s="11">
        <v>0</v>
      </c>
      <c r="I412" s="11">
        <v>0</v>
      </c>
    </row>
    <row r="413" spans="1:9" x14ac:dyDescent="0.25">
      <c r="A413" t="s">
        <v>82</v>
      </c>
      <c r="B413" t="s">
        <v>231</v>
      </c>
      <c r="C413" s="11">
        <v>173698.20609999998</v>
      </c>
      <c r="D413" s="11">
        <v>173698.20609999998</v>
      </c>
      <c r="E413" s="11">
        <v>0</v>
      </c>
      <c r="F413" s="11">
        <v>0</v>
      </c>
      <c r="G413" s="11">
        <v>0</v>
      </c>
      <c r="H413" s="11">
        <v>0</v>
      </c>
      <c r="I413" s="11">
        <v>0</v>
      </c>
    </row>
    <row r="414" spans="1:9" x14ac:dyDescent="0.25">
      <c r="A414" t="s">
        <v>82</v>
      </c>
      <c r="B414" t="s">
        <v>232</v>
      </c>
      <c r="C414" s="11">
        <v>173698.20609999998</v>
      </c>
      <c r="D414" s="11">
        <v>173698.20609999998</v>
      </c>
      <c r="E414" s="11">
        <v>0</v>
      </c>
      <c r="F414" s="11">
        <v>0</v>
      </c>
      <c r="G414" s="11">
        <v>0</v>
      </c>
      <c r="H414" s="11">
        <v>0</v>
      </c>
      <c r="I414" s="11">
        <v>0</v>
      </c>
    </row>
    <row r="415" spans="1:9" x14ac:dyDescent="0.25">
      <c r="A415">
        <v>9802</v>
      </c>
      <c r="B415" t="s">
        <v>81</v>
      </c>
      <c r="C415" s="11">
        <v>4815.9385199999997</v>
      </c>
      <c r="D415" s="11">
        <v>0</v>
      </c>
      <c r="E415" s="11">
        <v>4815.9385199999997</v>
      </c>
      <c r="F415" s="11">
        <v>0</v>
      </c>
      <c r="G415" s="11">
        <v>0</v>
      </c>
      <c r="H415" s="11">
        <v>0</v>
      </c>
      <c r="I415" s="11">
        <v>0</v>
      </c>
    </row>
    <row r="416" spans="1:9" x14ac:dyDescent="0.25">
      <c r="A416">
        <v>9809</v>
      </c>
      <c r="B416" t="s">
        <v>81</v>
      </c>
      <c r="C416" s="11">
        <v>0.79300000000000004</v>
      </c>
      <c r="D416" s="11">
        <v>0.79300000000000004</v>
      </c>
      <c r="E416" s="11">
        <v>0</v>
      </c>
      <c r="F416" s="11">
        <v>0</v>
      </c>
      <c r="G416" s="11">
        <v>0</v>
      </c>
      <c r="H416" s="11">
        <v>0</v>
      </c>
      <c r="I416" s="11">
        <v>0</v>
      </c>
    </row>
    <row r="417" spans="1:9" x14ac:dyDescent="0.25">
      <c r="A417" t="s">
        <v>82</v>
      </c>
      <c r="B417" t="s">
        <v>233</v>
      </c>
      <c r="C417" s="11">
        <v>4816.7315199999994</v>
      </c>
      <c r="D417" s="11">
        <v>0.79300000000000004</v>
      </c>
      <c r="E417" s="11">
        <v>4815.9385199999997</v>
      </c>
      <c r="F417" s="11">
        <v>0</v>
      </c>
      <c r="G417" s="11">
        <v>0</v>
      </c>
      <c r="H417" s="11">
        <v>0</v>
      </c>
      <c r="I417" s="11">
        <v>0</v>
      </c>
    </row>
    <row r="418" spans="1:9" x14ac:dyDescent="0.25">
      <c r="A418">
        <v>9810</v>
      </c>
      <c r="B418" t="s">
        <v>81</v>
      </c>
      <c r="C418" s="11">
        <v>2304.2330000000002</v>
      </c>
      <c r="D418" s="11">
        <v>2304.2330000000002</v>
      </c>
      <c r="E418" s="11">
        <v>0</v>
      </c>
      <c r="F418" s="11">
        <v>0</v>
      </c>
      <c r="G418" s="11">
        <v>0</v>
      </c>
      <c r="H418" s="11">
        <v>0</v>
      </c>
      <c r="I418" s="11">
        <v>0</v>
      </c>
    </row>
    <row r="419" spans="1:9" x14ac:dyDescent="0.25">
      <c r="A419">
        <v>9811</v>
      </c>
      <c r="B419" t="s">
        <v>81</v>
      </c>
      <c r="C419" s="11">
        <v>500000</v>
      </c>
      <c r="D419" s="11">
        <v>500000</v>
      </c>
      <c r="E419" s="11">
        <v>0</v>
      </c>
      <c r="F419" s="11">
        <v>0</v>
      </c>
      <c r="G419" s="11">
        <v>0</v>
      </c>
      <c r="H419" s="11">
        <v>0</v>
      </c>
      <c r="I419" s="11">
        <v>0</v>
      </c>
    </row>
    <row r="420" spans="1:9" x14ac:dyDescent="0.25">
      <c r="A420">
        <v>9812</v>
      </c>
      <c r="B420" t="s">
        <v>81</v>
      </c>
      <c r="C420" s="11">
        <v>0.68300000000000005</v>
      </c>
      <c r="D420" s="11">
        <v>0.68300000000000005</v>
      </c>
      <c r="E420" s="11">
        <v>0</v>
      </c>
      <c r="F420" s="11">
        <v>0</v>
      </c>
      <c r="G420" s="11">
        <v>0</v>
      </c>
      <c r="H420" s="11">
        <v>0</v>
      </c>
      <c r="I420" s="11">
        <v>0</v>
      </c>
    </row>
    <row r="421" spans="1:9" x14ac:dyDescent="0.25">
      <c r="A421">
        <v>9819</v>
      </c>
      <c r="B421" t="s">
        <v>81</v>
      </c>
      <c r="C421" s="11">
        <v>21.768000000000001</v>
      </c>
      <c r="D421" s="11">
        <v>21.768000000000001</v>
      </c>
      <c r="E421" s="11">
        <v>0</v>
      </c>
      <c r="F421" s="11">
        <v>0</v>
      </c>
      <c r="G421" s="11">
        <v>0</v>
      </c>
      <c r="H421" s="11">
        <v>0</v>
      </c>
      <c r="I421" s="11">
        <v>0</v>
      </c>
    </row>
    <row r="422" spans="1:9" x14ac:dyDescent="0.25">
      <c r="A422" t="s">
        <v>82</v>
      </c>
      <c r="B422" t="s">
        <v>234</v>
      </c>
      <c r="C422" s="11">
        <v>502326.68400000001</v>
      </c>
      <c r="D422" s="11">
        <v>502326.68400000001</v>
      </c>
      <c r="E422" s="11">
        <v>0</v>
      </c>
      <c r="F422" s="11">
        <v>0</v>
      </c>
      <c r="G422" s="11">
        <v>0</v>
      </c>
      <c r="H422" s="11">
        <v>0</v>
      </c>
      <c r="I422" s="11">
        <v>0</v>
      </c>
    </row>
    <row r="423" spans="1:9" x14ac:dyDescent="0.25">
      <c r="A423">
        <v>9820</v>
      </c>
      <c r="B423" t="s">
        <v>81</v>
      </c>
      <c r="C423" s="11">
        <v>9.6590000000000007</v>
      </c>
      <c r="D423" s="11">
        <v>9.6590000000000007</v>
      </c>
      <c r="E423" s="11">
        <v>0</v>
      </c>
      <c r="F423" s="11">
        <v>0</v>
      </c>
      <c r="G423" s="11">
        <v>0</v>
      </c>
      <c r="H423" s="11">
        <v>0</v>
      </c>
      <c r="I423" s="11">
        <v>0</v>
      </c>
    </row>
    <row r="424" spans="1:9" x14ac:dyDescent="0.25">
      <c r="A424">
        <v>9821</v>
      </c>
      <c r="B424" t="s">
        <v>81</v>
      </c>
      <c r="C424" s="11">
        <v>11.066000000000001</v>
      </c>
      <c r="D424" s="11">
        <v>11.066000000000001</v>
      </c>
      <c r="E424" s="11">
        <v>0</v>
      </c>
      <c r="F424" s="11">
        <v>0</v>
      </c>
      <c r="G424" s="11">
        <v>0</v>
      </c>
      <c r="H424" s="11">
        <v>0</v>
      </c>
      <c r="I424" s="11">
        <v>0</v>
      </c>
    </row>
    <row r="425" spans="1:9" x14ac:dyDescent="0.25">
      <c r="A425" t="s">
        <v>82</v>
      </c>
      <c r="B425" t="s">
        <v>235</v>
      </c>
      <c r="C425" s="11">
        <v>20.725000000000001</v>
      </c>
      <c r="D425" s="11">
        <v>20.725000000000001</v>
      </c>
      <c r="E425" s="11">
        <v>0</v>
      </c>
      <c r="F425" s="11">
        <v>0</v>
      </c>
      <c r="G425" s="11">
        <v>0</v>
      </c>
      <c r="H425" s="11">
        <v>0</v>
      </c>
      <c r="I425" s="11">
        <v>0</v>
      </c>
    </row>
    <row r="426" spans="1:9" x14ac:dyDescent="0.25">
      <c r="A426">
        <v>9890</v>
      </c>
      <c r="B426" t="s">
        <v>81</v>
      </c>
      <c r="C426" s="11">
        <v>4.0000000000000001E-3</v>
      </c>
      <c r="D426" s="11">
        <v>4.0000000000000001E-3</v>
      </c>
      <c r="E426" s="11">
        <v>0</v>
      </c>
      <c r="F426" s="11">
        <v>0</v>
      </c>
      <c r="G426" s="11">
        <v>0</v>
      </c>
      <c r="H426" s="11">
        <v>0</v>
      </c>
      <c r="I426" s="11">
        <v>0</v>
      </c>
    </row>
    <row r="427" spans="1:9" x14ac:dyDescent="0.25">
      <c r="A427">
        <v>9891</v>
      </c>
      <c r="B427" t="s">
        <v>81</v>
      </c>
      <c r="C427" s="11">
        <v>0.08</v>
      </c>
      <c r="D427" s="11">
        <v>0.08</v>
      </c>
      <c r="E427" s="11">
        <v>0</v>
      </c>
      <c r="F427" s="11">
        <v>0</v>
      </c>
      <c r="G427" s="11">
        <v>0</v>
      </c>
      <c r="H427" s="11">
        <v>0</v>
      </c>
      <c r="I427" s="11">
        <v>0</v>
      </c>
    </row>
    <row r="428" spans="1:9" x14ac:dyDescent="0.25">
      <c r="A428">
        <v>9892</v>
      </c>
      <c r="B428" t="s">
        <v>81</v>
      </c>
      <c r="C428" s="11">
        <v>26.963000000000001</v>
      </c>
      <c r="D428" s="11">
        <v>26.963000000000001</v>
      </c>
      <c r="E428" s="11">
        <v>0</v>
      </c>
      <c r="F428" s="11">
        <v>0</v>
      </c>
      <c r="G428" s="11">
        <v>0</v>
      </c>
      <c r="H428" s="11">
        <v>0</v>
      </c>
      <c r="I428" s="11">
        <v>0</v>
      </c>
    </row>
    <row r="429" spans="1:9" x14ac:dyDescent="0.25">
      <c r="A429">
        <v>9893</v>
      </c>
      <c r="B429" t="s">
        <v>81</v>
      </c>
      <c r="C429" s="11">
        <v>0.04</v>
      </c>
      <c r="D429" s="11">
        <v>0.04</v>
      </c>
      <c r="E429" s="11">
        <v>0</v>
      </c>
      <c r="F429" s="11">
        <v>0</v>
      </c>
      <c r="G429" s="11">
        <v>0</v>
      </c>
      <c r="H429" s="11">
        <v>0</v>
      </c>
      <c r="I429" s="11">
        <v>0</v>
      </c>
    </row>
    <row r="430" spans="1:9" x14ac:dyDescent="0.25">
      <c r="A430">
        <v>9898</v>
      </c>
      <c r="B430" t="s">
        <v>81</v>
      </c>
      <c r="C430" s="11">
        <v>53.451000000000001</v>
      </c>
      <c r="D430" s="11">
        <v>53.451000000000001</v>
      </c>
      <c r="E430" s="11">
        <v>0</v>
      </c>
      <c r="F430" s="11">
        <v>0</v>
      </c>
      <c r="G430" s="11">
        <v>0</v>
      </c>
      <c r="H430" s="11">
        <v>0</v>
      </c>
      <c r="I430" s="11">
        <v>0</v>
      </c>
    </row>
    <row r="431" spans="1:9" x14ac:dyDescent="0.25">
      <c r="A431">
        <v>9899</v>
      </c>
      <c r="B431" t="s">
        <v>81</v>
      </c>
      <c r="C431" s="11">
        <v>0.36</v>
      </c>
      <c r="D431" s="11">
        <v>0.36</v>
      </c>
      <c r="E431" s="11">
        <v>0</v>
      </c>
      <c r="F431" s="11">
        <v>0</v>
      </c>
      <c r="G431" s="11">
        <v>0</v>
      </c>
      <c r="H431" s="11">
        <v>0</v>
      </c>
      <c r="I431" s="11">
        <v>0</v>
      </c>
    </row>
    <row r="432" spans="1:9" x14ac:dyDescent="0.25">
      <c r="A432" t="s">
        <v>82</v>
      </c>
      <c r="B432" t="s">
        <v>236</v>
      </c>
      <c r="C432" s="11">
        <v>80.897999999999996</v>
      </c>
      <c r="D432" s="11">
        <v>80.897999999999996</v>
      </c>
      <c r="E432" s="11">
        <v>0</v>
      </c>
      <c r="F432" s="11">
        <v>0</v>
      </c>
      <c r="G432" s="11">
        <v>0</v>
      </c>
      <c r="H432" s="11">
        <v>0</v>
      </c>
      <c r="I432" s="11">
        <v>0</v>
      </c>
    </row>
    <row r="433" spans="1:9" x14ac:dyDescent="0.25">
      <c r="A433" t="s">
        <v>82</v>
      </c>
      <c r="B433" t="s">
        <v>237</v>
      </c>
      <c r="C433" s="11">
        <v>507245.03852</v>
      </c>
      <c r="D433" s="11">
        <v>502429.1</v>
      </c>
      <c r="E433" s="11">
        <v>4815.9385199999997</v>
      </c>
      <c r="F433" s="11">
        <v>0</v>
      </c>
      <c r="G433" s="11">
        <v>0</v>
      </c>
      <c r="H433" s="11">
        <v>0</v>
      </c>
      <c r="I433" s="11">
        <v>0</v>
      </c>
    </row>
    <row r="434" spans="1:9" x14ac:dyDescent="0.25">
      <c r="A434" t="s">
        <v>238</v>
      </c>
      <c r="B434" t="s">
        <v>239</v>
      </c>
      <c r="C434" s="11">
        <v>7760019.0833100006</v>
      </c>
      <c r="D434" s="11">
        <v>6172879.13356</v>
      </c>
      <c r="E434" s="11">
        <v>1585808.8382600001</v>
      </c>
      <c r="F434" s="11">
        <v>0</v>
      </c>
      <c r="G434" s="11">
        <v>1331.11149</v>
      </c>
      <c r="H434" s="11">
        <v>0</v>
      </c>
      <c r="I434" s="11">
        <v>0</v>
      </c>
    </row>
    <row r="435" spans="1:9" x14ac:dyDescent="0.25">
      <c r="A435">
        <v>9031</v>
      </c>
      <c r="B435" t="s">
        <v>89</v>
      </c>
      <c r="C435" s="11">
        <v>1053472.2417000001</v>
      </c>
      <c r="D435" s="11">
        <v>367674.75935000001</v>
      </c>
      <c r="E435" s="11">
        <v>685797.48235000006</v>
      </c>
      <c r="F435" s="11">
        <v>0</v>
      </c>
      <c r="G435" s="11">
        <v>0</v>
      </c>
      <c r="H435" s="11">
        <v>0</v>
      </c>
      <c r="I435" s="11">
        <v>0</v>
      </c>
    </row>
    <row r="436" spans="1:9" x14ac:dyDescent="0.25">
      <c r="A436">
        <v>9036</v>
      </c>
      <c r="B436" t="s">
        <v>89</v>
      </c>
      <c r="C436" s="11">
        <v>740664.69452000002</v>
      </c>
      <c r="D436" s="11">
        <v>721271.40308000008</v>
      </c>
      <c r="E436" s="11">
        <v>18146.991440000002</v>
      </c>
      <c r="F436" s="11">
        <v>0</v>
      </c>
      <c r="G436" s="11">
        <v>1246.3</v>
      </c>
      <c r="H436" s="11">
        <v>0</v>
      </c>
      <c r="I436" s="11">
        <v>0</v>
      </c>
    </row>
    <row r="437" spans="1:9" x14ac:dyDescent="0.25">
      <c r="A437" t="s">
        <v>82</v>
      </c>
      <c r="B437" t="s">
        <v>240</v>
      </c>
      <c r="C437" s="11">
        <v>1794136.93622</v>
      </c>
      <c r="D437" s="11">
        <v>1088946.16243</v>
      </c>
      <c r="E437" s="11">
        <v>703944.47378999996</v>
      </c>
      <c r="F437" s="11">
        <v>0</v>
      </c>
      <c r="G437" s="11">
        <v>1246.3</v>
      </c>
      <c r="H437" s="11">
        <v>0</v>
      </c>
      <c r="I437" s="11">
        <v>0</v>
      </c>
    </row>
    <row r="438" spans="1:9" x14ac:dyDescent="0.25">
      <c r="A438" t="s">
        <v>82</v>
      </c>
      <c r="B438" t="s">
        <v>221</v>
      </c>
      <c r="C438" s="11">
        <v>1794136.93622</v>
      </c>
      <c r="D438" s="11">
        <v>1088946.16243</v>
      </c>
      <c r="E438" s="11">
        <v>703944.47378999996</v>
      </c>
      <c r="F438" s="11">
        <v>0</v>
      </c>
      <c r="G438" s="11">
        <v>1246.3</v>
      </c>
      <c r="H438" s="11">
        <v>0</v>
      </c>
      <c r="I438" s="11">
        <v>0</v>
      </c>
    </row>
    <row r="439" spans="1:9" x14ac:dyDescent="0.25">
      <c r="A439">
        <v>9218</v>
      </c>
      <c r="B439" t="s">
        <v>89</v>
      </c>
      <c r="C439" s="11">
        <v>265836.83818000002</v>
      </c>
      <c r="D439" s="11">
        <v>50772.090479999999</v>
      </c>
      <c r="E439" s="11">
        <v>215064.74769999998</v>
      </c>
      <c r="F439" s="11">
        <v>0</v>
      </c>
      <c r="G439" s="11">
        <v>0</v>
      </c>
      <c r="H439" s="11">
        <v>0</v>
      </c>
      <c r="I439" s="11">
        <v>0</v>
      </c>
    </row>
    <row r="440" spans="1:9" x14ac:dyDescent="0.25">
      <c r="A440" t="s">
        <v>82</v>
      </c>
      <c r="B440" t="s">
        <v>241</v>
      </c>
      <c r="C440" s="11">
        <v>265836.83818000002</v>
      </c>
      <c r="D440" s="11">
        <v>50772.090479999999</v>
      </c>
      <c r="E440" s="11">
        <v>215064.74769999998</v>
      </c>
      <c r="F440" s="11">
        <v>0</v>
      </c>
      <c r="G440" s="11">
        <v>0</v>
      </c>
      <c r="H440" s="11">
        <v>0</v>
      </c>
      <c r="I440" s="11">
        <v>0</v>
      </c>
    </row>
    <row r="441" spans="1:9" x14ac:dyDescent="0.25">
      <c r="A441" t="s">
        <v>82</v>
      </c>
      <c r="B441" t="s">
        <v>225</v>
      </c>
      <c r="C441" s="11">
        <v>265836.83818000002</v>
      </c>
      <c r="D441" s="11">
        <v>50772.090479999999</v>
      </c>
      <c r="E441" s="11">
        <v>215064.74769999998</v>
      </c>
      <c r="F441" s="11">
        <v>0</v>
      </c>
      <c r="G441" s="11">
        <v>0</v>
      </c>
      <c r="H441" s="11">
        <v>0</v>
      </c>
      <c r="I441" s="11">
        <v>0</v>
      </c>
    </row>
    <row r="442" spans="1:9" x14ac:dyDescent="0.25">
      <c r="A442">
        <v>9790</v>
      </c>
      <c r="B442" t="s">
        <v>89</v>
      </c>
      <c r="C442" s="11">
        <v>173698.20609999998</v>
      </c>
      <c r="D442" s="11">
        <v>173205.53245</v>
      </c>
      <c r="E442" s="11">
        <v>0</v>
      </c>
      <c r="F442" s="11">
        <v>0</v>
      </c>
      <c r="G442" s="11">
        <v>492.67365000000001</v>
      </c>
      <c r="H442" s="11">
        <v>0</v>
      </c>
      <c r="I442" s="11">
        <v>0</v>
      </c>
    </row>
    <row r="443" spans="1:9" x14ac:dyDescent="0.25">
      <c r="A443" t="s">
        <v>82</v>
      </c>
      <c r="B443" t="s">
        <v>242</v>
      </c>
      <c r="C443" s="11">
        <v>173698.20609999998</v>
      </c>
      <c r="D443" s="11">
        <v>173205.53245</v>
      </c>
      <c r="E443" s="11">
        <v>0</v>
      </c>
      <c r="F443" s="11">
        <v>0</v>
      </c>
      <c r="G443" s="11">
        <v>492.67365000000001</v>
      </c>
      <c r="H443" s="11">
        <v>0</v>
      </c>
      <c r="I443" s="11">
        <v>0</v>
      </c>
    </row>
    <row r="444" spans="1:9" x14ac:dyDescent="0.25">
      <c r="A444" t="s">
        <v>82</v>
      </c>
      <c r="B444" t="s">
        <v>232</v>
      </c>
      <c r="C444" s="11">
        <v>173698.20609999998</v>
      </c>
      <c r="D444" s="11">
        <v>173205.53245</v>
      </c>
      <c r="E444" s="11">
        <v>0</v>
      </c>
      <c r="F444" s="11">
        <v>0</v>
      </c>
      <c r="G444" s="11">
        <v>492.67365000000001</v>
      </c>
      <c r="H444" s="11">
        <v>0</v>
      </c>
      <c r="I444" s="11">
        <v>0</v>
      </c>
    </row>
    <row r="445" spans="1:9" x14ac:dyDescent="0.25">
      <c r="A445" t="s">
        <v>238</v>
      </c>
      <c r="B445" t="s">
        <v>243</v>
      </c>
      <c r="C445" s="11">
        <v>2233671.9805000001</v>
      </c>
      <c r="D445" s="11">
        <v>1312923.7853599999</v>
      </c>
      <c r="E445" s="11">
        <v>919009.22149000003</v>
      </c>
      <c r="F445" s="11">
        <v>0</v>
      </c>
      <c r="G445" s="11">
        <v>1738.9736499999999</v>
      </c>
      <c r="H445" s="11">
        <v>0</v>
      </c>
      <c r="I445" s="11">
        <v>0</v>
      </c>
    </row>
    <row r="446" spans="1:9" x14ac:dyDescent="0.25">
      <c r="A446">
        <v>9900</v>
      </c>
      <c r="B446" t="s">
        <v>81</v>
      </c>
      <c r="C446" s="11">
        <v>544630.69024000003</v>
      </c>
      <c r="D446" s="11">
        <v>21022.647069999999</v>
      </c>
      <c r="E446" s="11">
        <v>523608.04317000002</v>
      </c>
      <c r="F446" s="11">
        <v>0</v>
      </c>
      <c r="G446" s="11">
        <v>0</v>
      </c>
      <c r="H446" s="11">
        <v>0</v>
      </c>
      <c r="I446" s="11">
        <v>0</v>
      </c>
    </row>
    <row r="447" spans="1:9" x14ac:dyDescent="0.25">
      <c r="A447" t="s">
        <v>82</v>
      </c>
      <c r="B447" t="s">
        <v>244</v>
      </c>
      <c r="C447" s="11">
        <v>544630.69024000003</v>
      </c>
      <c r="D447" s="11">
        <v>21022.647069999999</v>
      </c>
      <c r="E447" s="11">
        <v>523608.04317000002</v>
      </c>
      <c r="F447" s="11">
        <v>0</v>
      </c>
      <c r="G447" s="11">
        <v>0</v>
      </c>
      <c r="H447" s="11">
        <v>0</v>
      </c>
      <c r="I447" s="11">
        <v>0</v>
      </c>
    </row>
    <row r="448" spans="1:9" x14ac:dyDescent="0.25">
      <c r="A448">
        <v>9910</v>
      </c>
      <c r="B448" t="s">
        <v>81</v>
      </c>
      <c r="C448" s="11">
        <v>5.9160000000000004</v>
      </c>
      <c r="D448" s="11">
        <v>5.9160000000000004</v>
      </c>
      <c r="E448" s="11">
        <v>0</v>
      </c>
      <c r="F448" s="11">
        <v>0</v>
      </c>
      <c r="G448" s="11">
        <v>0</v>
      </c>
      <c r="H448" s="11">
        <v>0</v>
      </c>
      <c r="I448" s="11">
        <v>0</v>
      </c>
    </row>
    <row r="449" spans="1:9" x14ac:dyDescent="0.25">
      <c r="A449" t="s">
        <v>82</v>
      </c>
      <c r="B449" t="s">
        <v>245</v>
      </c>
      <c r="C449" s="11">
        <v>5.9160000000000004</v>
      </c>
      <c r="D449" s="11">
        <v>5.9160000000000004</v>
      </c>
      <c r="E449" s="11">
        <v>0</v>
      </c>
      <c r="F449" s="11">
        <v>0</v>
      </c>
      <c r="G449" s="11">
        <v>0</v>
      </c>
      <c r="H449" s="11">
        <v>0</v>
      </c>
      <c r="I449" s="11">
        <v>0</v>
      </c>
    </row>
    <row r="450" spans="1:9" x14ac:dyDescent="0.25">
      <c r="A450">
        <v>9920</v>
      </c>
      <c r="B450" t="s">
        <v>81</v>
      </c>
      <c r="C450" s="11">
        <v>1162.6366399999999</v>
      </c>
      <c r="D450" s="11">
        <v>1162.6366399999999</v>
      </c>
      <c r="E450" s="11">
        <v>0</v>
      </c>
      <c r="F450" s="11">
        <v>0</v>
      </c>
      <c r="G450" s="11">
        <v>0</v>
      </c>
      <c r="H450" s="11">
        <v>0</v>
      </c>
      <c r="I450" s="11">
        <v>0</v>
      </c>
    </row>
    <row r="451" spans="1:9" x14ac:dyDescent="0.25">
      <c r="A451" t="s">
        <v>82</v>
      </c>
      <c r="B451" t="s">
        <v>248</v>
      </c>
      <c r="C451" s="11">
        <v>1162.6366399999999</v>
      </c>
      <c r="D451" s="11">
        <v>1162.6366399999999</v>
      </c>
      <c r="E451" s="11">
        <v>0</v>
      </c>
      <c r="F451" s="11">
        <v>0</v>
      </c>
      <c r="G451" s="11">
        <v>0</v>
      </c>
      <c r="H451" s="11">
        <v>0</v>
      </c>
      <c r="I451" s="11">
        <v>0</v>
      </c>
    </row>
    <row r="452" spans="1:9" x14ac:dyDescent="0.25">
      <c r="A452" t="s">
        <v>82</v>
      </c>
      <c r="B452" t="s">
        <v>246</v>
      </c>
      <c r="C452" s="11">
        <v>545799.24288000003</v>
      </c>
      <c r="D452" s="11">
        <v>22191.199710000001</v>
      </c>
      <c r="E452" s="11">
        <v>523608.04317000002</v>
      </c>
      <c r="F452" s="11">
        <v>0</v>
      </c>
      <c r="G452" s="11">
        <v>0</v>
      </c>
      <c r="H452" s="11">
        <v>0</v>
      </c>
      <c r="I452" s="11">
        <v>0</v>
      </c>
    </row>
    <row r="453" spans="1:9" x14ac:dyDescent="0.25">
      <c r="A453" t="s">
        <v>238</v>
      </c>
      <c r="B453" t="s">
        <v>247</v>
      </c>
      <c r="C453" s="11">
        <v>545799.24288000003</v>
      </c>
      <c r="D453" s="11">
        <v>22191.199710000001</v>
      </c>
      <c r="E453" s="11">
        <v>523608.04317000002</v>
      </c>
      <c r="F453" s="11">
        <v>0</v>
      </c>
      <c r="G453" s="11">
        <v>0</v>
      </c>
      <c r="H453" s="11">
        <v>0</v>
      </c>
      <c r="I453" s="11">
        <v>0</v>
      </c>
    </row>
    <row r="454" spans="1:9" x14ac:dyDescent="0.25">
      <c r="A454">
        <v>9900</v>
      </c>
      <c r="B454" t="s">
        <v>89</v>
      </c>
      <c r="C454" s="11">
        <v>5532154.6568100005</v>
      </c>
      <c r="D454" s="11">
        <v>4348698.4397299998</v>
      </c>
      <c r="E454" s="11">
        <v>1183456.2170799999</v>
      </c>
      <c r="F454" s="11">
        <v>0</v>
      </c>
      <c r="G454" s="11">
        <v>0</v>
      </c>
      <c r="H454" s="11">
        <v>0</v>
      </c>
      <c r="I454" s="11">
        <v>0</v>
      </c>
    </row>
    <row r="455" spans="1:9" x14ac:dyDescent="0.25">
      <c r="A455" t="s">
        <v>82</v>
      </c>
      <c r="B455" t="s">
        <v>244</v>
      </c>
      <c r="C455" s="11">
        <v>5532154.6568100005</v>
      </c>
      <c r="D455" s="11">
        <v>4348698.4397299998</v>
      </c>
      <c r="E455" s="11">
        <v>1183456.2170799999</v>
      </c>
      <c r="F455" s="11">
        <v>0</v>
      </c>
      <c r="G455" s="11">
        <v>0</v>
      </c>
      <c r="H455" s="11">
        <v>0</v>
      </c>
      <c r="I455" s="11">
        <v>0</v>
      </c>
    </row>
    <row r="456" spans="1:9" x14ac:dyDescent="0.25">
      <c r="A456">
        <v>9910</v>
      </c>
      <c r="B456" t="s">
        <v>89</v>
      </c>
      <c r="C456" s="11">
        <v>539991.68888000003</v>
      </c>
      <c r="D456" s="11">
        <v>532877.60938000004</v>
      </c>
      <c r="E456" s="11">
        <v>7114.0794999999998</v>
      </c>
      <c r="F456" s="11">
        <v>0</v>
      </c>
      <c r="G456" s="11">
        <v>0</v>
      </c>
      <c r="H456" s="11">
        <v>0</v>
      </c>
      <c r="I456" s="11">
        <v>0</v>
      </c>
    </row>
    <row r="457" spans="1:9" x14ac:dyDescent="0.25">
      <c r="A457" t="s">
        <v>82</v>
      </c>
      <c r="B457" t="s">
        <v>245</v>
      </c>
      <c r="C457" s="11">
        <v>539991.68888000003</v>
      </c>
      <c r="D457" s="11">
        <v>532877.60938000004</v>
      </c>
      <c r="E457" s="11">
        <v>7114.0794999999998</v>
      </c>
      <c r="F457" s="11">
        <v>0</v>
      </c>
      <c r="G457" s="11">
        <v>0</v>
      </c>
      <c r="H457" s="11">
        <v>0</v>
      </c>
      <c r="I457" s="11">
        <v>0</v>
      </c>
    </row>
    <row r="458" spans="1:9" x14ac:dyDescent="0.25">
      <c r="A458" t="s">
        <v>82</v>
      </c>
      <c r="B458" t="s">
        <v>246</v>
      </c>
      <c r="C458" s="11">
        <v>6072146.3456899999</v>
      </c>
      <c r="D458" s="11">
        <v>4881576.04911</v>
      </c>
      <c r="E458" s="11">
        <v>1190570.2965799998</v>
      </c>
      <c r="F458" s="11">
        <v>0</v>
      </c>
      <c r="G458" s="11">
        <v>0</v>
      </c>
      <c r="H458" s="11">
        <v>0</v>
      </c>
      <c r="I458" s="11">
        <v>0</v>
      </c>
    </row>
    <row r="459" spans="1:9" x14ac:dyDescent="0.25">
      <c r="A459" t="s">
        <v>238</v>
      </c>
      <c r="B459" t="s">
        <v>249</v>
      </c>
      <c r="C459" s="11">
        <v>6072146.3456899999</v>
      </c>
      <c r="D459" s="11">
        <v>4881576.04911</v>
      </c>
      <c r="E459" s="11">
        <v>1190570.2965799998</v>
      </c>
      <c r="F459" s="11">
        <v>0</v>
      </c>
      <c r="G459" s="11">
        <v>0</v>
      </c>
      <c r="H459" s="11">
        <v>0</v>
      </c>
      <c r="I459" s="11">
        <v>0</v>
      </c>
    </row>
    <row r="460" spans="1:9" x14ac:dyDescent="0.25">
      <c r="A460" t="s">
        <v>238</v>
      </c>
      <c r="B460" t="s">
        <v>250</v>
      </c>
      <c r="C460" s="11">
        <v>8305818.3261899995</v>
      </c>
      <c r="D460" s="11">
        <v>6195070.3332700003</v>
      </c>
      <c r="E460" s="11">
        <v>2109416.8814300001</v>
      </c>
      <c r="F460" s="11">
        <v>0</v>
      </c>
      <c r="G460" s="11">
        <v>1331.11149</v>
      </c>
      <c r="H460" s="11">
        <v>0</v>
      </c>
      <c r="I460" s="11">
        <v>0</v>
      </c>
    </row>
    <row r="461" spans="1:9" x14ac:dyDescent="0.25">
      <c r="A461" t="s">
        <v>238</v>
      </c>
      <c r="B461" t="s">
        <v>251</v>
      </c>
      <c r="C461" s="11">
        <v>8305818.3261899995</v>
      </c>
      <c r="D461" s="11">
        <v>6194499.8344700001</v>
      </c>
      <c r="E461" s="11">
        <v>2109579.5180699998</v>
      </c>
      <c r="F461" s="11">
        <v>0</v>
      </c>
      <c r="G461" s="11">
        <v>1738.9736499999999</v>
      </c>
      <c r="H461" s="11">
        <v>0</v>
      </c>
      <c r="I461" s="1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320</vt:lpstr>
      <vt:lpstr>С5 011018</vt:lpstr>
      <vt:lpstr>С5 010918</vt:lpstr>
      <vt:lpstr>C5 010818</vt:lpstr>
      <vt:lpstr>С5 010718</vt:lpstr>
      <vt:lpstr>С5 010618</vt:lpstr>
      <vt:lpstr>баланс0110</vt:lpstr>
      <vt:lpstr>баланс0109</vt:lpstr>
      <vt:lpstr>баланс0108</vt:lpstr>
      <vt:lpstr>баланс0107</vt:lpstr>
      <vt:lpstr>баланс0106</vt:lpstr>
      <vt:lpstr>нормат0110</vt:lpstr>
      <vt:lpstr>нормат0109</vt:lpstr>
      <vt:lpstr>нормат0108</vt:lpstr>
      <vt:lpstr>нормат0107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Асауленко Тетяна Олександрівна</dc:creator>
  <cp:lastModifiedBy>Асауленко Тетяна Олександрівна</cp:lastModifiedBy>
  <cp:lastPrinted>2018-03-07T08:34:42Z</cp:lastPrinted>
  <dcterms:created xsi:type="dcterms:W3CDTF">2018-03-02T16:01:36Z</dcterms:created>
  <dcterms:modified xsi:type="dcterms:W3CDTF">2019-01-09T10:48:37Z</dcterms:modified>
</cp:coreProperties>
</file>